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4005" activeTab="3"/>
  </bookViews>
  <sheets>
    <sheet name="прил. 2" sheetId="1" r:id="rId1"/>
    <sheet name="прил. 4" sheetId="2" r:id="rId2"/>
    <sheet name="1.3" sheetId="3" r:id="rId3"/>
    <sheet name="1.6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'прил. 2'!$A$1:$DD$91</definedName>
  </definedNames>
  <calcPr fullCalcOnLoad="1"/>
</workbook>
</file>

<file path=xl/sharedStrings.xml><?xml version="1.0" encoding="utf-8"?>
<sst xmlns="http://schemas.openxmlformats.org/spreadsheetml/2006/main" count="525" uniqueCount="320">
  <si>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</si>
  <si>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</si>
  <si>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</si>
  <si>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</si>
  <si>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</si>
  <si>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</si>
  <si>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</si>
  <si>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</si>
  <si>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</si>
  <si>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</si>
  <si>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</si>
  <si>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</si>
  <si>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</si>
  <si>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</si>
  <si>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</si>
  <si>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</si>
  <si>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</si>
  <si>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</si>
  <si>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</si>
  <si>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</si>
  <si>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</si>
  <si>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</si>
  <si>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</si>
  <si>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</si>
  <si>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</si>
  <si>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</si>
  <si>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</si>
  <si>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</si>
  <si>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</si>
  <si>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</si>
  <si>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</si>
  <si>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</si>
  <si>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</si>
  <si>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</si>
  <si>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</si>
  <si>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</si>
  <si>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</si>
  <si>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</si>
  <si>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</si>
  <si>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</si>
  <si>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</si>
  <si>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</si>
  <si>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</si>
  <si>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</si>
  <si>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</si>
  <si>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</si>
  <si>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</si>
  <si>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</si>
  <si>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</si>
  <si>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</si>
  <si>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</si>
  <si>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</si>
  <si>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</si>
  <si>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</si>
  <si>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</si>
  <si>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</si>
  <si>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</si>
  <si>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</si>
  <si>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</si>
  <si>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</si>
  <si>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</si>
  <si>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</si>
  <si>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</si>
  <si>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</si>
  <si>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</si>
  <si>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</si>
  <si>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</si>
  <si>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</si>
  <si>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</si>
  <si>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</si>
  <si>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</si>
  <si>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</si>
  <si>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</si>
  <si>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</si>
  <si>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</si>
  <si>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</si>
  <si>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</si>
  <si>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</si>
  <si>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</si>
  <si>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</si>
  <si>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</si>
  <si>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</si>
  <si>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</si>
  <si>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</si>
  <si>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</si>
  <si>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</si>
  <si>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</si>
  <si>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</si>
  <si>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</si>
  <si>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</si>
  <si>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</si>
  <si>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</si>
  <si>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</si>
  <si>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</si>
  <si>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</si>
  <si>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</si>
  <si>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</si>
  <si>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</si>
  <si>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</si>
  <si>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</si>
  <si>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</si>
  <si>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</si>
  <si>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</si>
  <si>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</si>
  <si>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</si>
  <si>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</si>
  <si>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</si>
  <si>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</si>
  <si>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</si>
  <si>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</si>
  <si>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</si>
  <si>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</si>
  <si>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</si>
  <si>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</si>
  <si>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</si>
  <si>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</si>
  <si>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2019</t>
  </si>
  <si>
    <t>673201001</t>
  </si>
  <si>
    <t>подготовка кадров, обучение</t>
  </si>
  <si>
    <t>канцелярские и почтовые расходы</t>
  </si>
  <si>
    <t>командировочные расходы</t>
  </si>
  <si>
    <t>услуги связи</t>
  </si>
  <si>
    <t>услуги банка</t>
  </si>
  <si>
    <t>затраты на страхование</t>
  </si>
  <si>
    <t>прочие расходы</t>
  </si>
  <si>
    <t>прочие неподконтрольные расходы (с расшифровкой предписание Ростехнадзора)</t>
  </si>
  <si>
    <t>2.1</t>
  </si>
  <si>
    <t>2.2</t>
  </si>
  <si>
    <t>2.3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</si>
  <si>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</si>
  <si>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</si>
  <si>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</si>
  <si>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5.1</t>
  </si>
  <si>
    <t>5.2</t>
  </si>
  <si>
    <t>5.3</t>
  </si>
  <si>
    <t>в том числе длина линий электропередач на  уровне напряжения ВН</t>
  </si>
  <si>
    <t>в том числе длина линий электропередач на уровне напряжения СН-2</t>
  </si>
  <si>
    <t>в том числе длина линий электропередач на уровне напряжения НН</t>
  </si>
  <si>
    <t>4.1</t>
  </si>
  <si>
    <t>4.2</t>
  </si>
  <si>
    <t>4.3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</si>
  <si>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</si>
  <si>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</si>
  <si>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</si>
  <si>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</si>
  <si>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</si>
  <si>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</si>
  <si>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</si>
  <si>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СН-2</t>
  </si>
  <si>
    <t>в том числе количество условных единиц по линиям электропередач на уровне напряжения НН</t>
  </si>
  <si>
    <t>Идентификационный номер налогоплательщика (ИНН):</t>
  </si>
  <si>
    <t xml:space="preserve"> </t>
  </si>
  <si>
    <t xml:space="preserve">Местонахождение (адрес):       </t>
  </si>
  <si>
    <t xml:space="preserve">Субъект РФ: </t>
  </si>
  <si>
    <t>Смоленская область</t>
  </si>
  <si>
    <t xml:space="preserve">Отчетный период: </t>
  </si>
  <si>
    <t>Единица измерения</t>
  </si>
  <si>
    <t>Код пока-зателя</t>
  </si>
  <si>
    <t>За отчетный период, всего по предприятию</t>
  </si>
  <si>
    <t>Из графы 4: по субъекту РФ, указанному в заголовке формы**</t>
  </si>
  <si>
    <t>Из графы 5 по видам деятельности*</t>
  </si>
  <si>
    <t>За аналогичный период предыдущего года, всего по предприятию</t>
  </si>
  <si>
    <t>Из графы 9: по субъекту РФ, указанному в заголовке формы**</t>
  </si>
  <si>
    <t>Из графы 10 по видам деятельности*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</si>
  <si>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</si>
  <si>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</si>
  <si>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</si>
  <si>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</si>
  <si>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</si>
  <si>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тыс.руб.</t>
  </si>
  <si>
    <t>010</t>
  </si>
  <si>
    <t xml:space="preserve">Себестоимость проданных товаров, продукции, работ, услуг </t>
  </si>
  <si>
    <t>020</t>
  </si>
  <si>
    <t xml:space="preserve">Валовая прибыль </t>
  </si>
  <si>
    <t>030</t>
  </si>
  <si>
    <t xml:space="preserve">Коммерческие расходы </t>
  </si>
  <si>
    <t>040</t>
  </si>
  <si>
    <t xml:space="preserve">Управленческие расходы </t>
  </si>
  <si>
    <t>050</t>
  </si>
  <si>
    <t xml:space="preserve">Прибыль (убыток) от продаж </t>
  </si>
  <si>
    <t>060</t>
  </si>
  <si>
    <t xml:space="preserve">Проценты к получению </t>
  </si>
  <si>
    <t>070</t>
  </si>
  <si>
    <t xml:space="preserve">Проценты к уплате </t>
  </si>
  <si>
    <t>080</t>
  </si>
  <si>
    <t xml:space="preserve">Прочие доходы </t>
  </si>
  <si>
    <t>090</t>
  </si>
  <si>
    <t xml:space="preserve">Прочие расходы </t>
  </si>
  <si>
    <t xml:space="preserve">Прибыль до налогообложения </t>
  </si>
  <si>
    <t xml:space="preserve">Налог на прибыль </t>
  </si>
  <si>
    <t xml:space="preserve">Чистая прибыль </t>
  </si>
  <si>
    <t>Справочно:</t>
  </si>
  <si>
    <t xml:space="preserve">Списание дебиторских и кредиторских задолженностей, по которым истек срок исковой давности </t>
  </si>
  <si>
    <t xml:space="preserve">Прибыль (убыток) прошлых лет, выявленная в отчетном году </t>
  </si>
  <si>
    <t>* Полное наименование видов деятельности: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</si>
  <si>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</si>
  <si>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гр.7, 12 - оказание услуг по технологическому присоединению к электрическим сетям.</t>
  </si>
  <si>
    <r>
      <rPr>
        <sz val="6"/>
        <rFont val="Times New Roman"/>
        <family val="1"/>
      </rPr>
      <t>**</t>
    </r>
    <r>
      <rPr>
        <sz val="6"/>
        <rFont val="Times New Roman"/>
        <family val="1"/>
      </rPr>
      <t xml:space="preserve"> Заполняется субъектами естественных монополий, оказывающими услуги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организациям, в нескольких субъектах РФ.</t>
    </r>
  </si>
  <si>
    <t>Для остальных субъектов естественных монополий графы 5-8, 10-13 заполняются в целом по предприятию.</t>
  </si>
  <si>
    <t xml:space="preserve">Таблица 1.6 </t>
  </si>
  <si>
    <t xml:space="preserve"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 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</si>
  <si>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</si>
  <si>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</si>
  <si>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 xml:space="preserve">Период заполнения: </t>
  </si>
  <si>
    <t xml:space="preserve">Годовая, Квартальная </t>
  </si>
  <si>
    <t xml:space="preserve">Требования к заполнению: </t>
  </si>
  <si>
    <t>Заполняется отдельно по каждому субъекту РФ</t>
  </si>
  <si>
    <t>Организация:</t>
  </si>
  <si>
    <t>Местонахождение (адрес):</t>
  </si>
  <si>
    <t>Субъект РФ:</t>
  </si>
  <si>
    <t>Отчетный период:</t>
  </si>
  <si>
    <t xml:space="preserve">Единица измерения </t>
  </si>
  <si>
    <t>Код показа-теля</t>
  </si>
  <si>
    <t xml:space="preserve">За отчетный период, всего по предприятию </t>
  </si>
  <si>
    <t xml:space="preserve">Из графы 4: по Субъекту РФ, указанному в заголовке формы </t>
  </si>
  <si>
    <t xml:space="preserve">За аналогичный период предыдущего года, всего по предприятию </t>
  </si>
  <si>
    <t xml:space="preserve">Из графы 10: по Субъекту РФ, указанному в заголовке формы </t>
  </si>
  <si>
    <t xml:space="preserve">передача по распределитель-ным сетям </t>
  </si>
  <si>
    <t xml:space="preserve">технологическое присоединение </t>
  </si>
  <si>
    <t>передача и технологическое присоединение</t>
  </si>
  <si>
    <t xml:space="preserve">прочие виды деятельности </t>
  </si>
  <si>
    <t xml:space="preserve">передача и технологическое присоединение </t>
  </si>
  <si>
    <t>8 (сумма гр.6 и 7)</t>
  </si>
  <si>
    <t>14 (сумма гр.12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</si>
  <si>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</si>
  <si>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</si>
  <si>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 xml:space="preserve">Расходы на приобретение сырья и материалов 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</si>
  <si>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</si>
  <si>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 xml:space="preserve">ВН </t>
  </si>
  <si>
    <t xml:space="preserve">СН1 </t>
  </si>
  <si>
    <t xml:space="preserve">СН2 </t>
  </si>
  <si>
    <t xml:space="preserve">НН </t>
  </si>
  <si>
    <t xml:space="preserve">Расходы на приобретение электрической энергии на хозяйственные нужды </t>
  </si>
  <si>
    <t>Расходы на оплату услуг сторонних организаций (сумма строк 121, 122, 123, 124)</t>
  </si>
  <si>
    <t xml:space="preserve">Расходы на страхование </t>
  </si>
  <si>
    <t xml:space="preserve">Оплата услуг по передаче  электрической энергии, оказываемых другими сетевыми организациями </t>
  </si>
  <si>
    <t xml:space="preserve">Расходы на ремонт основных средств, выполняемые подрядным способом </t>
  </si>
  <si>
    <t xml:space="preserve">Расходы на оплату труда </t>
  </si>
  <si>
    <t xml:space="preserve">Управленческий персонал </t>
  </si>
  <si>
    <t xml:space="preserve">Специалисты и технические </t>
  </si>
  <si>
    <t xml:space="preserve">Основные производственные рабочие </t>
  </si>
  <si>
    <t>Справочно: среднесписочная численность промышленно-производственного персонала организации**</t>
  </si>
  <si>
    <t>чел.</t>
  </si>
  <si>
    <t xml:space="preserve"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 </t>
  </si>
  <si>
    <t xml:space="preserve">Амортизация основных средств </t>
  </si>
  <si>
    <t>Аренда и лизинговые платежи (сумма строк 161, 162)</t>
  </si>
  <si>
    <t xml:space="preserve">Плата за аренду имущества </t>
  </si>
  <si>
    <t xml:space="preserve">Лизинговые платежи </t>
  </si>
  <si>
    <t xml:space="preserve">Налоги, уменьшающие налогооблагаемую базу по налогу на прибыль </t>
  </si>
  <si>
    <t xml:space="preserve">Расходы на выплату процентов по кредитам, уменьшающие налогооблагаемую базу по налогу на прибыль </t>
  </si>
  <si>
    <t>Расходы, не учитываемые в целях налогообложения прибыли, всего, в том числе (сумма строк 210, 220, 230, 240, 250)</t>
  </si>
  <si>
    <t xml:space="preserve">Возврат заемных средств на цели инвестпрограммы </t>
  </si>
  <si>
    <t xml:space="preserve">Прибыль, направленная на инвестиции </t>
  </si>
  <si>
    <t xml:space="preserve">Прибыль, направленная на выплату дивидендов </t>
  </si>
  <si>
    <t xml:space="preserve">Расходы социального характера из прибыли </t>
  </si>
  <si>
    <t xml:space="preserve">Прочие расходы из прибыли в отчетном периоде </t>
  </si>
  <si>
    <t xml:space="preserve">Расходы на уплату налога на прибыль </t>
  </si>
  <si>
    <t xml:space="preserve">Руководитель </t>
  </si>
  <si>
    <t>подпись</t>
  </si>
  <si>
    <t xml:space="preserve">Главный бухгалтер </t>
  </si>
  <si>
    <t>Таблица 1.3</t>
  </si>
  <si>
    <t>информационные и консультационные услуги</t>
  </si>
  <si>
    <t>прочие налоги, штрафы, пошлины</t>
  </si>
  <si>
    <t>в том числе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</si>
  <si>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</si>
  <si>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Требования к заполнению:</t>
  </si>
  <si>
    <t xml:space="preserve">Организация: </t>
  </si>
  <si>
    <t>Специалисты и технические работники</t>
  </si>
  <si>
    <t>отчисления на социальные нужды ЕСН ФОТ</t>
  </si>
  <si>
    <t>2019 год</t>
  </si>
  <si>
    <t xml:space="preserve">налог на прибыль УСН 1% </t>
  </si>
  <si>
    <t>ООО "Промэнергосеть"</t>
  </si>
  <si>
    <t>2014</t>
  </si>
  <si>
    <t>6732063426</t>
  </si>
  <si>
    <t>Приложение 4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</si>
  <si>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</si>
  <si>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</si>
  <si>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</si>
  <si>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</si>
  <si>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</si>
  <si>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</si>
  <si>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</si>
  <si>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</si>
  <si>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</si>
  <si>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</si>
  <si>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</si>
  <si>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</si>
  <si>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</si>
  <si>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</si>
  <si>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</si>
  <si>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</si>
  <si>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</si>
  <si>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</si>
  <si>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</si>
  <si>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</si>
  <si>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</si>
  <si>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</si>
  <si>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</si>
  <si>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</si>
  <si>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</si>
  <si>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</si>
  <si>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</si>
  <si>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</si>
  <si>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</si>
  <si>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</si>
  <si>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</si>
  <si>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</si>
  <si>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</si>
  <si>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</si>
  <si>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</si>
  <si>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</si>
  <si>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</si>
  <si>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</si>
  <si>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</si>
  <si>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</si>
  <si>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Годовая</t>
  </si>
  <si>
    <t>214000 г Смоленск ул Оршанская д 16 офис 92</t>
  </si>
  <si>
    <t>3.4</t>
  </si>
  <si>
    <t>в том числе количество условных единиц по линиям электропередач на уровне напряжения СН-1</t>
  </si>
  <si>
    <t>5.4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</si>
</sst>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\ _р_._-;\-* #,##0.00\ _р_._-;_-* &quot;-&quot;??\ _р_._-;_-@_-"/>
    <numFmt numFmtId="175" formatCode="_-* #,##0.000\ _₽_-;\-* #,##0.000\ _₽_-;_-* &quot;-&quot;??\ _₽_-;_-@_-"/>
    <numFmt numFmtId="176" formatCode="_-* #,##0.000\ _р_._-;\-* #,##0.000\ _р_._-;_-* &quot;-&quot;??\ _р_._-;_-@_-"/>
    <numFmt numFmtId="177" formatCode="_-* #,##0.000_р_._-;\-* #,##0.000_р_._-;_-* &quot;-&quot;??_р_._-;_-@_-"/>
    <numFmt numFmtId="178" formatCode="_-* #,##0.000\ _₽_-;\-* #,##0.000\ _₽_-;_-* &quot;-&quot;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_р_._-;\-* #,##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10.5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7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 indent="2"/>
    </xf>
    <xf numFmtId="49" fontId="10" fillId="0" borderId="11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 indent="5"/>
    </xf>
    <xf numFmtId="0" fontId="10" fillId="0" borderId="12" xfId="0" applyFont="1" applyBorder="1" applyAlignment="1">
      <alignment horizontal="left" vertical="center" wrapText="1" indent="1"/>
    </xf>
    <xf numFmtId="49" fontId="10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4"/>
    </xf>
    <xf numFmtId="0" fontId="10" fillId="0" borderId="12" xfId="0" applyFont="1" applyBorder="1" applyAlignment="1">
      <alignment horizontal="left" vertical="center" indent="4"/>
    </xf>
    <xf numFmtId="0" fontId="10" fillId="0" borderId="12" xfId="0" applyFont="1" applyBorder="1" applyAlignment="1">
      <alignment horizontal="left" vertical="center" wrapText="1" indent="3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4" fillId="0" borderId="0" xfId="42" applyFont="1" applyAlignment="1" applyProtection="1">
      <alignment horizontal="justify"/>
      <protection/>
    </xf>
    <xf numFmtId="0" fontId="9" fillId="0" borderId="0" xfId="0" applyFont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84" fontId="9" fillId="0" borderId="12" xfId="59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1" fontId="6" fillId="0" borderId="10" xfId="59" applyFont="1" applyBorder="1" applyAlignment="1">
      <alignment horizontal="center" vertical="center"/>
    </xf>
    <xf numFmtId="171" fontId="6" fillId="0" borderId="16" xfId="59" applyFont="1" applyBorder="1" applyAlignment="1">
      <alignment horizontal="center" vertical="center"/>
    </xf>
    <xf numFmtId="171" fontId="6" fillId="0" borderId="11" xfId="59" applyFont="1" applyBorder="1" applyAlignment="1">
      <alignment horizontal="center" vertical="center"/>
    </xf>
    <xf numFmtId="171" fontId="6" fillId="33" borderId="10" xfId="59" applyFont="1" applyFill="1" applyBorder="1" applyAlignment="1">
      <alignment horizontal="center" vertical="center"/>
    </xf>
    <xf numFmtId="171" fontId="6" fillId="33" borderId="16" xfId="59" applyFont="1" applyFill="1" applyBorder="1" applyAlignment="1">
      <alignment horizontal="center" vertical="center"/>
    </xf>
    <xf numFmtId="171" fontId="6" fillId="33" borderId="11" xfId="59" applyFont="1" applyFill="1" applyBorder="1" applyAlignment="1">
      <alignment horizontal="center" vertical="center"/>
    </xf>
    <xf numFmtId="171" fontId="12" fillId="33" borderId="10" xfId="59" applyFont="1" applyFill="1" applyBorder="1" applyAlignment="1">
      <alignment horizontal="left" vertical="center" wrapText="1"/>
    </xf>
    <xf numFmtId="171" fontId="12" fillId="33" borderId="16" xfId="59" applyFont="1" applyFill="1" applyBorder="1" applyAlignment="1">
      <alignment horizontal="left" vertical="center" wrapText="1"/>
    </xf>
    <xf numFmtId="171" fontId="12" fillId="33" borderId="11" xfId="59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1" fontId="6" fillId="33" borderId="10" xfId="59" applyFont="1" applyFill="1" applyBorder="1" applyAlignment="1">
      <alignment horizontal="center" vertical="center" wrapText="1"/>
    </xf>
    <xf numFmtId="171" fontId="6" fillId="33" borderId="16" xfId="59" applyFont="1" applyFill="1" applyBorder="1" applyAlignment="1">
      <alignment horizontal="center" vertical="center" wrapText="1"/>
    </xf>
    <xf numFmtId="171" fontId="6" fillId="33" borderId="11" xfId="59" applyFont="1" applyFill="1" applyBorder="1" applyAlignment="1">
      <alignment horizontal="center" vertical="center" wrapText="1"/>
    </xf>
    <xf numFmtId="177" fontId="6" fillId="0" borderId="10" xfId="59" applyNumberFormat="1" applyFont="1" applyFill="1" applyBorder="1" applyAlignment="1">
      <alignment horizontal="center" vertical="center"/>
    </xf>
    <xf numFmtId="177" fontId="6" fillId="0" borderId="16" xfId="59" applyNumberFormat="1" applyFont="1" applyFill="1" applyBorder="1" applyAlignment="1">
      <alignment horizontal="center" vertical="center"/>
    </xf>
    <xf numFmtId="177" fontId="6" fillId="0" borderId="11" xfId="59" applyNumberFormat="1" applyFont="1" applyFill="1" applyBorder="1" applyAlignment="1">
      <alignment horizontal="center" vertical="center"/>
    </xf>
    <xf numFmtId="171" fontId="6" fillId="33" borderId="10" xfId="59" applyFont="1" applyFill="1" applyBorder="1" applyAlignment="1">
      <alignment horizontal="left" vertical="center" wrapText="1"/>
    </xf>
    <xf numFmtId="171" fontId="6" fillId="33" borderId="16" xfId="59" applyFont="1" applyFill="1" applyBorder="1" applyAlignment="1">
      <alignment horizontal="left" vertical="center" wrapText="1"/>
    </xf>
    <xf numFmtId="171" fontId="6" fillId="33" borderId="11" xfId="59" applyFont="1" applyFill="1" applyBorder="1" applyAlignment="1">
      <alignment horizontal="left" vertical="center" wrapText="1"/>
    </xf>
    <xf numFmtId="171" fontId="6" fillId="0" borderId="10" xfId="59" applyFont="1" applyFill="1" applyBorder="1" applyAlignment="1">
      <alignment horizontal="center" vertical="center"/>
    </xf>
    <xf numFmtId="171" fontId="6" fillId="0" borderId="16" xfId="59" applyFont="1" applyFill="1" applyBorder="1" applyAlignment="1">
      <alignment horizontal="center" vertical="center"/>
    </xf>
    <xf numFmtId="171" fontId="6" fillId="0" borderId="11" xfId="59" applyFont="1" applyFill="1" applyBorder="1" applyAlignment="1">
      <alignment horizontal="center" vertical="center"/>
    </xf>
    <xf numFmtId="177" fontId="6" fillId="33" borderId="10" xfId="59" applyNumberFormat="1" applyFont="1" applyFill="1" applyBorder="1" applyAlignment="1">
      <alignment horizontal="center" vertical="center"/>
    </xf>
    <xf numFmtId="177" fontId="6" fillId="33" borderId="16" xfId="59" applyNumberFormat="1" applyFont="1" applyFill="1" applyBorder="1" applyAlignment="1">
      <alignment horizontal="center" vertical="center"/>
    </xf>
    <xf numFmtId="177" fontId="6" fillId="33" borderId="11" xfId="59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12" fillId="0" borderId="10" xfId="59" applyFont="1" applyBorder="1" applyAlignment="1">
      <alignment horizontal="center" vertical="center"/>
    </xf>
    <xf numFmtId="171" fontId="12" fillId="0" borderId="16" xfId="59" applyFont="1" applyBorder="1" applyAlignment="1">
      <alignment horizontal="center" vertical="center"/>
    </xf>
    <xf numFmtId="171" fontId="12" fillId="0" borderId="11" xfId="59" applyFont="1" applyBorder="1" applyAlignment="1">
      <alignment horizontal="center" vertical="center"/>
    </xf>
    <xf numFmtId="171" fontId="12" fillId="33" borderId="10" xfId="59" applyFont="1" applyFill="1" applyBorder="1" applyAlignment="1">
      <alignment horizontal="center" vertical="center"/>
    </xf>
    <xf numFmtId="171" fontId="12" fillId="33" borderId="16" xfId="59" applyFont="1" applyFill="1" applyBorder="1" applyAlignment="1">
      <alignment horizontal="center" vertical="center"/>
    </xf>
    <xf numFmtId="171" fontId="12" fillId="33" borderId="11" xfId="59" applyFont="1" applyFill="1" applyBorder="1" applyAlignment="1">
      <alignment horizontal="center" vertical="center"/>
    </xf>
    <xf numFmtId="171" fontId="12" fillId="0" borderId="10" xfId="59" applyFont="1" applyBorder="1" applyAlignment="1">
      <alignment horizontal="left" vertical="center" wrapText="1"/>
    </xf>
    <xf numFmtId="171" fontId="12" fillId="0" borderId="16" xfId="59" applyFont="1" applyBorder="1" applyAlignment="1">
      <alignment horizontal="left" vertical="center" wrapText="1"/>
    </xf>
    <xf numFmtId="171" fontId="12" fillId="0" borderId="11" xfId="59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7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15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vertical="top"/>
    </xf>
    <xf numFmtId="49" fontId="1" fillId="0" borderId="21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 shrinkToFit="1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60;&#1040;&#1050;&#1058;\&#1092;&#1072;&#1082;&#1090;%20&#1079;&#1072;%202019\&#1057;&#1074;&#1086;&#1076;%20%20&#1058;&#1041;&#1056;%20&#1080;%20&#1092;&#1072;&#1082;&#1090;%202015-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85;&#1072;%202021%20&#1075;&#1086;&#1076;\&#1055;&#1069;&#1057;_&#1058;&#1072;&#1088;&#1080;&#1092;%20&#1085;&#1072;%202021_&#1087;&#1086;&#1089;&#1083;&#1077;%20&#1087;&#1077;&#1088;&#1077;&#1089;&#1084;&#1086;&#1090;&#1088;&#1072;%20&#1089;&#1077;&#1085;&#1090;&#1103;&#1073;&#1088;&#1100;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85;&#1072;%202021%20&#1075;&#1086;&#1076;\&#1072;&#1084;&#1086;&#1088;&#1090;&#1080;&#1079;&#1072;&#1094;&#1080;&#1103;%20&#1089;&#1086;&#1073;&#1089;&#1090;&#1074;&#1077;&#1085;&#1085;&#1072;&#110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85;&#1072;%202021%20&#1075;&#1086;&#1076;\&#1086;&#1073;&#1086;&#1089;&#1085;&#1086;&#1074;&#1099;&#1074;&#1072;&#1102;&#1097;&#1080;&#1077;%20&#1084;&#1072;&#1090;&#1077;&#1088;&#1080;&#1072;&#1083;&#1099;%20&#1082;%20&#1079;&#1072;&#1103;&#1074;&#1082;&#1077;\&#1055;&#1086;&#1082;&#1072;&#1079;&#1072;&#1090;&#1077;&#1083;&#1080;%20&#1088;&#1072;&#1079;&#1076;&#1077;&#1083;&#1100;&#1085;&#1086;&#1075;&#1086;%20&#1091;&#1095;&#1077;&#1090;&#1072;%202019%20&#1075;&#1086;&#1076;%20&#1076;&#1083;&#1103;%20&#1044;&#1077;&#1087;&#1072;&#1088;&#1090;&#1072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БР"/>
      <sheetName val="ТБР+ФАКТ"/>
      <sheetName val="Лист3"/>
    </sheetNames>
    <sheetDataSet>
      <sheetData sheetId="1">
        <row r="8">
          <cell r="L8">
            <v>3028.49066</v>
          </cell>
        </row>
        <row r="10">
          <cell r="K10">
            <v>5782.17</v>
          </cell>
          <cell r="L10">
            <v>7726.38</v>
          </cell>
        </row>
        <row r="12">
          <cell r="L12">
            <v>4193.292</v>
          </cell>
        </row>
        <row r="13">
          <cell r="K13">
            <v>16818.94</v>
          </cell>
          <cell r="L13">
            <v>18503.037860000008</v>
          </cell>
        </row>
        <row r="14">
          <cell r="K14">
            <v>9142.06</v>
          </cell>
          <cell r="L14">
            <v>3892.97702</v>
          </cell>
        </row>
        <row r="17">
          <cell r="K17">
            <v>162.19</v>
          </cell>
          <cell r="L17">
            <v>127.167</v>
          </cell>
        </row>
        <row r="19">
          <cell r="K19">
            <v>558.08</v>
          </cell>
          <cell r="L19">
            <v>30</v>
          </cell>
        </row>
        <row r="20">
          <cell r="L20">
            <v>15.3</v>
          </cell>
        </row>
        <row r="21">
          <cell r="K21">
            <v>104.64</v>
          </cell>
          <cell r="L21">
            <v>90.53</v>
          </cell>
        </row>
        <row r="22">
          <cell r="K22">
            <v>41.12</v>
          </cell>
          <cell r="L22">
            <v>12.3</v>
          </cell>
        </row>
        <row r="23">
          <cell r="L23">
            <v>105</v>
          </cell>
        </row>
        <row r="24">
          <cell r="K24">
            <v>34.95</v>
          </cell>
          <cell r="L24">
            <v>141.64</v>
          </cell>
        </row>
        <row r="25">
          <cell r="K25">
            <v>92.43</v>
          </cell>
          <cell r="L25">
            <v>29.808</v>
          </cell>
        </row>
        <row r="26">
          <cell r="K26">
            <v>6043.53</v>
          </cell>
          <cell r="L26">
            <v>7828.8951</v>
          </cell>
        </row>
        <row r="33">
          <cell r="K33">
            <v>1734.65</v>
          </cell>
          <cell r="L33">
            <v>2175.1</v>
          </cell>
        </row>
        <row r="35">
          <cell r="L35">
            <v>320.38546</v>
          </cell>
        </row>
        <row r="36">
          <cell r="K36">
            <v>7390.4</v>
          </cell>
          <cell r="L36">
            <v>6728.57</v>
          </cell>
        </row>
        <row r="40">
          <cell r="K40">
            <v>19.56</v>
          </cell>
          <cell r="L40">
            <v>111.914</v>
          </cell>
        </row>
        <row r="41">
          <cell r="K41">
            <v>484.09</v>
          </cell>
          <cell r="L41">
            <v>709.461</v>
          </cell>
        </row>
        <row r="49">
          <cell r="K49">
            <v>23792.18</v>
          </cell>
          <cell r="L49">
            <v>8422.831591511998</v>
          </cell>
        </row>
        <row r="50">
          <cell r="K50">
            <v>7.004443004999999</v>
          </cell>
          <cell r="L50">
            <v>2.5621359999999997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ВВ на 2021 в Департамент"/>
      <sheetName val="Подконтрольные расх"/>
      <sheetName val="неподконтрольные расходы"/>
      <sheetName val="ЕСН"/>
      <sheetName val="Амортизация"/>
      <sheetName val="аморт П 1.17"/>
      <sheetName val="аморт П 1.17.1"/>
      <sheetName val="налог на имущество"/>
      <sheetName val="реестр Аренда"/>
      <sheetName val="аренда для заявки"/>
      <sheetName val="налоги"/>
      <sheetName val="налог на прибыль"/>
      <sheetName val="прочие неподконтр"/>
      <sheetName val="Выпадающие за 2019 заявка"/>
      <sheetName val="Выпадающие за 2019 ожидание"/>
      <sheetName val="таблицы к выпадающим ПЭС"/>
      <sheetName val="кнк"/>
      <sheetName val="тарифы"/>
      <sheetName val="Предложение на сайт ф 1"/>
      <sheetName val="Предложение на сайт ф2"/>
      <sheetName val="Предложение на сайт ф 3"/>
    </sheetNames>
    <sheetDataSet>
      <sheetData sheetId="5">
        <row r="7">
          <cell r="C7">
            <v>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K6">
            <v>320385.30317460315</v>
          </cell>
          <cell r="S6">
            <v>1444870.4555555554</v>
          </cell>
          <cell r="T6">
            <v>4000000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3.-2019 г."/>
      <sheetName val="1.6.-2019 г."/>
    </sheetNames>
    <sheetDataSet>
      <sheetData sheetId="0">
        <row r="7">
          <cell r="E7">
            <v>70467</v>
          </cell>
        </row>
        <row r="8">
          <cell r="E8">
            <v>50428.91</v>
          </cell>
        </row>
        <row r="10">
          <cell r="E10">
            <v>0</v>
          </cell>
        </row>
        <row r="11">
          <cell r="E11">
            <v>6964.806999999999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38164</v>
          </cell>
        </row>
        <row r="16">
          <cell r="E16">
            <v>6089.8971</v>
          </cell>
        </row>
        <row r="18">
          <cell r="E18">
            <v>709.461</v>
          </cell>
        </row>
      </sheetData>
      <sheetData sheetId="1">
        <row r="12">
          <cell r="F12">
            <v>3028.49066</v>
          </cell>
        </row>
        <row r="13">
          <cell r="F13">
            <v>8422.83</v>
          </cell>
        </row>
        <row r="15">
          <cell r="F15">
            <v>127.167</v>
          </cell>
        </row>
        <row r="17">
          <cell r="F17">
            <v>18503.037860000008</v>
          </cell>
        </row>
        <row r="18">
          <cell r="F18">
            <v>7726.379999999999</v>
          </cell>
        </row>
        <row r="19">
          <cell r="F19">
            <v>3522.39</v>
          </cell>
        </row>
        <row r="20">
          <cell r="F20">
            <v>1729.31</v>
          </cell>
        </row>
        <row r="21">
          <cell r="F21">
            <v>2474.68</v>
          </cell>
        </row>
        <row r="23">
          <cell r="F23">
            <v>3</v>
          </cell>
        </row>
        <row r="24">
          <cell r="F24">
            <v>5</v>
          </cell>
        </row>
        <row r="25">
          <cell r="F25">
            <v>10</v>
          </cell>
        </row>
        <row r="26">
          <cell r="F26">
            <v>2175.1</v>
          </cell>
        </row>
        <row r="27">
          <cell r="F27">
            <v>320.38546</v>
          </cell>
        </row>
        <row r="29">
          <cell r="F29">
            <v>6728.57</v>
          </cell>
        </row>
        <row r="33">
          <cell r="F33">
            <v>16451.65612</v>
          </cell>
        </row>
        <row r="40">
          <cell r="F40">
            <v>709.461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D90"/>
  <sheetViews>
    <sheetView view="pageBreakPreview" zoomScaleSheetLayoutView="100" zoomScalePageLayoutView="0" workbookViewId="0" topLeftCell="A55">
      <selection activeCell="CD57" activeCellId="1" sqref="CD18:CM18 CD57:CM57"/>
    </sheetView>
  </sheetViews>
  <sheetFormatPr defaultColWidth="0.875" defaultRowHeight="15" customHeight="1"/>
  <cols>
    <col min="1" max="77" width="0.875" style="2" customWidth="1"/>
    <col min="78" max="78" width="4.125" style="2" customWidth="1"/>
    <col min="79" max="88" width="0.875" style="2" customWidth="1"/>
    <col min="89" max="89" width="5.375" style="2" customWidth="1"/>
    <col min="90" max="107" width="0.875" style="2" customWidth="1"/>
    <col min="108" max="108" width="15.00390625" style="2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25</v>
      </c>
    </row>
    <row r="3" s="1" customFormat="1" ht="12" customHeight="1">
      <c r="BO3" s="1" t="s">
        <v>26</v>
      </c>
    </row>
    <row r="4" ht="21" customHeight="1"/>
    <row r="5" spans="1:108" s="3" customFormat="1" ht="14.25" customHeight="1">
      <c r="A5" s="130" t="s">
        <v>19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</row>
    <row r="6" spans="1:108" s="3" customFormat="1" ht="14.25" customHeight="1">
      <c r="A6" s="130" t="s">
        <v>20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</row>
    <row r="7" spans="1:108" s="3" customFormat="1" ht="14.25" customHeight="1">
      <c r="A7" s="130" t="s">
        <v>92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</row>
    <row r="8" spans="1:108" s="3" customFormat="1" ht="14.25" customHeight="1">
      <c r="A8" s="130" t="s">
        <v>114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</row>
    <row r="9" ht="21" customHeight="1"/>
    <row r="10" spans="3:87" ht="15">
      <c r="C10" s="4" t="s">
        <v>27</v>
      </c>
      <c r="D10" s="4"/>
      <c r="AG10" s="132" t="s">
        <v>271</v>
      </c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3:66" ht="15">
      <c r="C11" s="4" t="s">
        <v>28</v>
      </c>
      <c r="D11" s="4"/>
      <c r="J11" s="133" t="s">
        <v>273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</row>
    <row r="12" spans="3:66" ht="15">
      <c r="C12" s="4" t="s">
        <v>29</v>
      </c>
      <c r="D12" s="4"/>
      <c r="J12" s="134" t="s">
        <v>117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</row>
    <row r="13" spans="3:61" ht="15">
      <c r="C13" s="4" t="s">
        <v>30</v>
      </c>
      <c r="D13" s="4"/>
      <c r="AQ13" s="123" t="s">
        <v>272</v>
      </c>
      <c r="AR13" s="123"/>
      <c r="AS13" s="123"/>
      <c r="AT13" s="123"/>
      <c r="AU13" s="123"/>
      <c r="AV13" s="123"/>
      <c r="AW13" s="123"/>
      <c r="AX13" s="123"/>
      <c r="AY13" s="124" t="s">
        <v>31</v>
      </c>
      <c r="AZ13" s="124"/>
      <c r="BA13" s="123" t="s">
        <v>116</v>
      </c>
      <c r="BB13" s="123"/>
      <c r="BC13" s="123"/>
      <c r="BD13" s="123"/>
      <c r="BE13" s="123"/>
      <c r="BF13" s="123"/>
      <c r="BG13" s="123"/>
      <c r="BH13" s="123"/>
      <c r="BI13" s="2" t="s">
        <v>32</v>
      </c>
    </row>
    <row r="15" spans="1:108" s="6" customFormat="1" ht="13.5" customHeight="1">
      <c r="A15" s="114" t="s">
        <v>24</v>
      </c>
      <c r="B15" s="115"/>
      <c r="C15" s="115"/>
      <c r="D15" s="115"/>
      <c r="E15" s="115"/>
      <c r="F15" s="115"/>
      <c r="G15" s="115"/>
      <c r="H15" s="115"/>
      <c r="I15" s="116"/>
      <c r="J15" s="131" t="s">
        <v>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6"/>
      <c r="BI15" s="114" t="s">
        <v>33</v>
      </c>
      <c r="BJ15" s="115"/>
      <c r="BK15" s="115"/>
      <c r="BL15" s="115"/>
      <c r="BM15" s="115"/>
      <c r="BN15" s="115"/>
      <c r="BO15" s="115"/>
      <c r="BP15" s="115"/>
      <c r="BQ15" s="115"/>
      <c r="BR15" s="115"/>
      <c r="BS15" s="116"/>
      <c r="BT15" s="59">
        <v>2019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114" t="s">
        <v>3</v>
      </c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6"/>
    </row>
    <row r="16" spans="1:108" s="6" customFormat="1" ht="13.5">
      <c r="A16" s="117"/>
      <c r="B16" s="118"/>
      <c r="C16" s="118"/>
      <c r="D16" s="118"/>
      <c r="E16" s="118"/>
      <c r="F16" s="118"/>
      <c r="G16" s="118"/>
      <c r="H16" s="118"/>
      <c r="I16" s="119"/>
      <c r="J16" s="117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17"/>
      <c r="BJ16" s="118"/>
      <c r="BK16" s="118"/>
      <c r="BL16" s="118"/>
      <c r="BM16" s="118"/>
      <c r="BN16" s="118"/>
      <c r="BO16" s="118"/>
      <c r="BP16" s="118"/>
      <c r="BQ16" s="118"/>
      <c r="BR16" s="118"/>
      <c r="BS16" s="119"/>
      <c r="BT16" s="59" t="s">
        <v>1</v>
      </c>
      <c r="BU16" s="60"/>
      <c r="BV16" s="60"/>
      <c r="BW16" s="60"/>
      <c r="BX16" s="60"/>
      <c r="BY16" s="60"/>
      <c r="BZ16" s="60"/>
      <c r="CA16" s="60"/>
      <c r="CB16" s="60"/>
      <c r="CC16" s="61"/>
      <c r="CD16" s="59" t="s">
        <v>2</v>
      </c>
      <c r="CE16" s="60"/>
      <c r="CF16" s="60"/>
      <c r="CG16" s="60"/>
      <c r="CH16" s="60"/>
      <c r="CI16" s="60"/>
      <c r="CJ16" s="60"/>
      <c r="CK16" s="60"/>
      <c r="CL16" s="60"/>
      <c r="CM16" s="61"/>
      <c r="CN16" s="127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6" customFormat="1" ht="15" customHeight="1">
      <c r="A17" s="55" t="s">
        <v>4</v>
      </c>
      <c r="B17" s="56"/>
      <c r="C17" s="56"/>
      <c r="D17" s="56"/>
      <c r="E17" s="56"/>
      <c r="F17" s="56"/>
      <c r="G17" s="56"/>
      <c r="H17" s="56"/>
      <c r="I17" s="57"/>
      <c r="J17" s="5"/>
      <c r="K17" s="58" t="s">
        <v>34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7"/>
      <c r="BI17" s="59" t="s">
        <v>35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59" t="s">
        <v>35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59" t="s">
        <v>35</v>
      </c>
      <c r="CE17" s="60"/>
      <c r="CF17" s="60"/>
      <c r="CG17" s="60"/>
      <c r="CH17" s="60"/>
      <c r="CI17" s="60"/>
      <c r="CJ17" s="60"/>
      <c r="CK17" s="60"/>
      <c r="CL17" s="60"/>
      <c r="CM17" s="61"/>
      <c r="CN17" s="120" t="s">
        <v>35</v>
      </c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2"/>
    </row>
    <row r="18" spans="1:108" s="6" customFormat="1" ht="30" customHeight="1">
      <c r="A18" s="98" t="s">
        <v>6</v>
      </c>
      <c r="B18" s="99"/>
      <c r="C18" s="99"/>
      <c r="D18" s="99"/>
      <c r="E18" s="99"/>
      <c r="F18" s="99"/>
      <c r="G18" s="99"/>
      <c r="H18" s="99"/>
      <c r="I18" s="100"/>
      <c r="J18" s="37"/>
      <c r="K18" s="101" t="s">
        <v>93</v>
      </c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38"/>
      <c r="BI18" s="102" t="s">
        <v>5</v>
      </c>
      <c r="BJ18" s="103"/>
      <c r="BK18" s="103"/>
      <c r="BL18" s="103"/>
      <c r="BM18" s="103"/>
      <c r="BN18" s="103"/>
      <c r="BO18" s="103"/>
      <c r="BP18" s="103"/>
      <c r="BQ18" s="103"/>
      <c r="BR18" s="103"/>
      <c r="BS18" s="104"/>
      <c r="BT18" s="105">
        <f>BT19+BT41</f>
        <v>48408.81</v>
      </c>
      <c r="BU18" s="106"/>
      <c r="BV18" s="106"/>
      <c r="BW18" s="106"/>
      <c r="BX18" s="106"/>
      <c r="BY18" s="106"/>
      <c r="BZ18" s="106"/>
      <c r="CA18" s="106"/>
      <c r="CB18" s="106"/>
      <c r="CC18" s="107"/>
      <c r="CD18" s="105">
        <f>CD19+CD41</f>
        <v>55770.24810000001</v>
      </c>
      <c r="CE18" s="106"/>
      <c r="CF18" s="106"/>
      <c r="CG18" s="106"/>
      <c r="CH18" s="106"/>
      <c r="CI18" s="106"/>
      <c r="CJ18" s="106"/>
      <c r="CK18" s="106"/>
      <c r="CL18" s="106"/>
      <c r="CM18" s="107"/>
      <c r="CN18" s="111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1:108" s="6" customFormat="1" ht="31.5" customHeight="1">
      <c r="A19" s="98" t="s">
        <v>7</v>
      </c>
      <c r="B19" s="99"/>
      <c r="C19" s="99"/>
      <c r="D19" s="99"/>
      <c r="E19" s="99"/>
      <c r="F19" s="99"/>
      <c r="G19" s="99"/>
      <c r="H19" s="99"/>
      <c r="I19" s="100"/>
      <c r="J19" s="37"/>
      <c r="K19" s="101" t="s">
        <v>94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38"/>
      <c r="BI19" s="102" t="s">
        <v>5</v>
      </c>
      <c r="BJ19" s="103"/>
      <c r="BK19" s="103"/>
      <c r="BL19" s="103"/>
      <c r="BM19" s="103"/>
      <c r="BN19" s="103"/>
      <c r="BO19" s="103"/>
      <c r="BP19" s="103"/>
      <c r="BQ19" s="103"/>
      <c r="BR19" s="103"/>
      <c r="BS19" s="104"/>
      <c r="BT19" s="105">
        <f>BT20+BT25+BT27</f>
        <v>38780.11</v>
      </c>
      <c r="BU19" s="106"/>
      <c r="BV19" s="106"/>
      <c r="BW19" s="106"/>
      <c r="BX19" s="106"/>
      <c r="BY19" s="106"/>
      <c r="BZ19" s="106"/>
      <c r="CA19" s="106"/>
      <c r="CB19" s="106"/>
      <c r="CC19" s="107"/>
      <c r="CD19" s="105">
        <f>CD20+CD25+CD27</f>
        <v>45724.81764000001</v>
      </c>
      <c r="CE19" s="106"/>
      <c r="CF19" s="106"/>
      <c r="CG19" s="106"/>
      <c r="CH19" s="106"/>
      <c r="CI19" s="106"/>
      <c r="CJ19" s="106"/>
      <c r="CK19" s="106"/>
      <c r="CL19" s="106"/>
      <c r="CM19" s="107"/>
      <c r="CN19" s="68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</row>
    <row r="20" spans="1:108" s="6" customFormat="1" ht="15" customHeight="1">
      <c r="A20" s="55" t="s">
        <v>8</v>
      </c>
      <c r="B20" s="56"/>
      <c r="C20" s="56"/>
      <c r="D20" s="56"/>
      <c r="E20" s="56"/>
      <c r="F20" s="56"/>
      <c r="G20" s="56"/>
      <c r="H20" s="56"/>
      <c r="I20" s="57"/>
      <c r="J20" s="5"/>
      <c r="K20" s="58" t="s">
        <v>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7"/>
      <c r="BI20" s="59" t="s">
        <v>5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1"/>
      <c r="BT20" s="62">
        <f>BT22+BT23</f>
        <v>25961</v>
      </c>
      <c r="BU20" s="63"/>
      <c r="BV20" s="63"/>
      <c r="BW20" s="63"/>
      <c r="BX20" s="63"/>
      <c r="BY20" s="63"/>
      <c r="BZ20" s="63"/>
      <c r="CA20" s="63"/>
      <c r="CB20" s="63"/>
      <c r="CC20" s="64"/>
      <c r="CD20" s="62">
        <f>CD22+CD23+CD21</f>
        <v>29617.797540000007</v>
      </c>
      <c r="CE20" s="63"/>
      <c r="CF20" s="63"/>
      <c r="CG20" s="63"/>
      <c r="CH20" s="63"/>
      <c r="CI20" s="63"/>
      <c r="CJ20" s="63"/>
      <c r="CK20" s="63"/>
      <c r="CL20" s="63"/>
      <c r="CM20" s="64"/>
      <c r="CN20" s="68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s="6" customFormat="1" ht="30" customHeight="1">
      <c r="A21" s="55" t="s">
        <v>11</v>
      </c>
      <c r="B21" s="56"/>
      <c r="C21" s="56"/>
      <c r="D21" s="56"/>
      <c r="E21" s="56"/>
      <c r="F21" s="56"/>
      <c r="G21" s="56"/>
      <c r="H21" s="56"/>
      <c r="I21" s="57"/>
      <c r="J21" s="5"/>
      <c r="K21" s="58" t="s">
        <v>115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7"/>
      <c r="BI21" s="59" t="s">
        <v>5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1"/>
      <c r="BT21" s="62">
        <f>'[1]ТБР+ФАКТ'!$K$8</f>
        <v>0</v>
      </c>
      <c r="BU21" s="63"/>
      <c r="BV21" s="63"/>
      <c r="BW21" s="63"/>
      <c r="BX21" s="63"/>
      <c r="BY21" s="63"/>
      <c r="BZ21" s="63"/>
      <c r="CA21" s="63"/>
      <c r="CB21" s="63"/>
      <c r="CC21" s="64"/>
      <c r="CD21" s="65">
        <f>'[1]ТБР+ФАКТ'!$L$8</f>
        <v>3028.49066</v>
      </c>
      <c r="CE21" s="66"/>
      <c r="CF21" s="66"/>
      <c r="CG21" s="66"/>
      <c r="CH21" s="66"/>
      <c r="CI21" s="66"/>
      <c r="CJ21" s="66"/>
      <c r="CK21" s="66"/>
      <c r="CL21" s="66"/>
      <c r="CM21" s="67"/>
      <c r="CN21" s="68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</row>
    <row r="22" spans="1:108" s="6" customFormat="1" ht="15" customHeight="1">
      <c r="A22" s="55" t="s">
        <v>13</v>
      </c>
      <c r="B22" s="56"/>
      <c r="C22" s="56"/>
      <c r="D22" s="56"/>
      <c r="E22" s="56"/>
      <c r="F22" s="56"/>
      <c r="G22" s="56"/>
      <c r="H22" s="56"/>
      <c r="I22" s="57"/>
      <c r="J22" s="5"/>
      <c r="K22" s="58" t="s">
        <v>95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7"/>
      <c r="BI22" s="59" t="s">
        <v>5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62">
        <f>'[1]ТБР+ФАКТ'!$K$13</f>
        <v>16818.94</v>
      </c>
      <c r="BU22" s="63"/>
      <c r="BV22" s="63"/>
      <c r="BW22" s="63"/>
      <c r="BX22" s="63"/>
      <c r="BY22" s="63"/>
      <c r="BZ22" s="63"/>
      <c r="CA22" s="63"/>
      <c r="CB22" s="63"/>
      <c r="CC22" s="64"/>
      <c r="CD22" s="65">
        <f>'[1]ТБР+ФАКТ'!$L$13</f>
        <v>18503.037860000008</v>
      </c>
      <c r="CE22" s="66"/>
      <c r="CF22" s="66"/>
      <c r="CG22" s="66"/>
      <c r="CH22" s="66"/>
      <c r="CI22" s="66"/>
      <c r="CJ22" s="66"/>
      <c r="CK22" s="66"/>
      <c r="CL22" s="66"/>
      <c r="CM22" s="67"/>
      <c r="CN22" s="68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</row>
    <row r="23" spans="1:108" s="6" customFormat="1" ht="58.5" customHeight="1">
      <c r="A23" s="55" t="s">
        <v>36</v>
      </c>
      <c r="B23" s="56"/>
      <c r="C23" s="56"/>
      <c r="D23" s="56"/>
      <c r="E23" s="56"/>
      <c r="F23" s="56"/>
      <c r="G23" s="56"/>
      <c r="H23" s="56"/>
      <c r="I23" s="57"/>
      <c r="J23" s="5"/>
      <c r="K23" s="58" t="s">
        <v>37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7"/>
      <c r="BI23" s="59" t="s">
        <v>5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1"/>
      <c r="BT23" s="62">
        <f>'[1]ТБР+ФАКТ'!$K$14</f>
        <v>9142.06</v>
      </c>
      <c r="BU23" s="63"/>
      <c r="BV23" s="63"/>
      <c r="BW23" s="63"/>
      <c r="BX23" s="63"/>
      <c r="BY23" s="63"/>
      <c r="BZ23" s="63"/>
      <c r="CA23" s="63"/>
      <c r="CB23" s="63"/>
      <c r="CC23" s="64"/>
      <c r="CD23" s="65">
        <f>'[1]ТБР+ФАКТ'!$L$12+'[1]ТБР+ФАКТ'!$L$14</f>
        <v>8086.26902</v>
      </c>
      <c r="CE23" s="66"/>
      <c r="CF23" s="66"/>
      <c r="CG23" s="66"/>
      <c r="CH23" s="66"/>
      <c r="CI23" s="66"/>
      <c r="CJ23" s="66"/>
      <c r="CK23" s="66"/>
      <c r="CL23" s="66"/>
      <c r="CM23" s="67"/>
      <c r="CN23" s="68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1:108" s="6" customFormat="1" ht="15" customHeight="1">
      <c r="A24" s="55" t="s">
        <v>38</v>
      </c>
      <c r="B24" s="56"/>
      <c r="C24" s="56"/>
      <c r="D24" s="56"/>
      <c r="E24" s="56"/>
      <c r="F24" s="56"/>
      <c r="G24" s="56"/>
      <c r="H24" s="56"/>
      <c r="I24" s="57"/>
      <c r="J24" s="5"/>
      <c r="K24" s="58" t="s">
        <v>12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7"/>
      <c r="BI24" s="59" t="s">
        <v>5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62"/>
      <c r="BU24" s="63"/>
      <c r="BV24" s="63"/>
      <c r="BW24" s="63"/>
      <c r="BX24" s="63"/>
      <c r="BY24" s="63"/>
      <c r="BZ24" s="63"/>
      <c r="CA24" s="63"/>
      <c r="CB24" s="63"/>
      <c r="CC24" s="64"/>
      <c r="CD24" s="65"/>
      <c r="CE24" s="66"/>
      <c r="CF24" s="66"/>
      <c r="CG24" s="66"/>
      <c r="CH24" s="66"/>
      <c r="CI24" s="66"/>
      <c r="CJ24" s="66"/>
      <c r="CK24" s="66"/>
      <c r="CL24" s="66"/>
      <c r="CM24" s="67"/>
      <c r="CN24" s="68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s="6" customFormat="1" ht="15" customHeight="1">
      <c r="A25" s="55" t="s">
        <v>10</v>
      </c>
      <c r="B25" s="56"/>
      <c r="C25" s="56"/>
      <c r="D25" s="56"/>
      <c r="E25" s="56"/>
      <c r="F25" s="56"/>
      <c r="G25" s="56"/>
      <c r="H25" s="56"/>
      <c r="I25" s="57"/>
      <c r="J25" s="5"/>
      <c r="K25" s="58" t="s">
        <v>21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7"/>
      <c r="BI25" s="59" t="s">
        <v>5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1"/>
      <c r="BT25" s="62">
        <f>'[1]ТБР+ФАКТ'!$K$10</f>
        <v>5782.17</v>
      </c>
      <c r="BU25" s="63"/>
      <c r="BV25" s="63"/>
      <c r="BW25" s="63"/>
      <c r="BX25" s="63"/>
      <c r="BY25" s="63"/>
      <c r="BZ25" s="63"/>
      <c r="CA25" s="63"/>
      <c r="CB25" s="63"/>
      <c r="CC25" s="64"/>
      <c r="CD25" s="65">
        <f>'[1]ТБР+ФАКТ'!$L$10</f>
        <v>7726.38</v>
      </c>
      <c r="CE25" s="66"/>
      <c r="CF25" s="66"/>
      <c r="CG25" s="66"/>
      <c r="CH25" s="66"/>
      <c r="CI25" s="66"/>
      <c r="CJ25" s="66"/>
      <c r="CK25" s="66"/>
      <c r="CL25" s="66"/>
      <c r="CM25" s="67"/>
      <c r="CN25" s="68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</row>
    <row r="26" spans="1:108" s="6" customFormat="1" ht="15" customHeight="1">
      <c r="A26" s="55" t="s">
        <v>39</v>
      </c>
      <c r="B26" s="56"/>
      <c r="C26" s="56"/>
      <c r="D26" s="56"/>
      <c r="E26" s="56"/>
      <c r="F26" s="56"/>
      <c r="G26" s="56"/>
      <c r="H26" s="56"/>
      <c r="I26" s="57"/>
      <c r="J26" s="5"/>
      <c r="K26" s="58" t="s">
        <v>12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7"/>
      <c r="BI26" s="59" t="s">
        <v>5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62"/>
      <c r="BU26" s="63"/>
      <c r="BV26" s="63"/>
      <c r="BW26" s="63"/>
      <c r="BX26" s="63"/>
      <c r="BY26" s="63"/>
      <c r="BZ26" s="63"/>
      <c r="CA26" s="63"/>
      <c r="CB26" s="63"/>
      <c r="CC26" s="64"/>
      <c r="CD26" s="65"/>
      <c r="CE26" s="66"/>
      <c r="CF26" s="66"/>
      <c r="CG26" s="66"/>
      <c r="CH26" s="66"/>
      <c r="CI26" s="66"/>
      <c r="CJ26" s="66"/>
      <c r="CK26" s="66"/>
      <c r="CL26" s="66"/>
      <c r="CM26" s="67"/>
      <c r="CN26" s="68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</row>
    <row r="27" spans="1:108" s="6" customFormat="1" ht="30" customHeight="1">
      <c r="A27" s="55" t="s">
        <v>14</v>
      </c>
      <c r="B27" s="56"/>
      <c r="C27" s="56"/>
      <c r="D27" s="56"/>
      <c r="E27" s="56"/>
      <c r="F27" s="56"/>
      <c r="G27" s="56"/>
      <c r="H27" s="56"/>
      <c r="I27" s="57"/>
      <c r="J27" s="5"/>
      <c r="K27" s="58" t="s">
        <v>96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7"/>
      <c r="BI27" s="59" t="s">
        <v>5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1"/>
      <c r="BT27" s="62">
        <f>BT28+BT29+BT30</f>
        <v>7036.94</v>
      </c>
      <c r="BU27" s="63"/>
      <c r="BV27" s="63"/>
      <c r="BW27" s="63"/>
      <c r="BX27" s="63"/>
      <c r="BY27" s="63"/>
      <c r="BZ27" s="63"/>
      <c r="CA27" s="63"/>
      <c r="CB27" s="63"/>
      <c r="CC27" s="64"/>
      <c r="CD27" s="65">
        <f>CD28+CD29+CD30</f>
        <v>8380.6401</v>
      </c>
      <c r="CE27" s="66"/>
      <c r="CF27" s="66"/>
      <c r="CG27" s="66"/>
      <c r="CH27" s="66"/>
      <c r="CI27" s="66"/>
      <c r="CJ27" s="66"/>
      <c r="CK27" s="66"/>
      <c r="CL27" s="66"/>
      <c r="CM27" s="67"/>
      <c r="CN27" s="68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</row>
    <row r="28" spans="1:108" s="6" customFormat="1" ht="30" customHeight="1">
      <c r="A28" s="55" t="s">
        <v>40</v>
      </c>
      <c r="B28" s="56"/>
      <c r="C28" s="56"/>
      <c r="D28" s="56"/>
      <c r="E28" s="56"/>
      <c r="F28" s="56"/>
      <c r="G28" s="56"/>
      <c r="H28" s="56"/>
      <c r="I28" s="57"/>
      <c r="J28" s="5"/>
      <c r="K28" s="58" t="s">
        <v>97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7"/>
      <c r="BI28" s="59" t="s">
        <v>5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1"/>
      <c r="BT28" s="62">
        <v>0</v>
      </c>
      <c r="BU28" s="63"/>
      <c r="BV28" s="63"/>
      <c r="BW28" s="63"/>
      <c r="BX28" s="63"/>
      <c r="BY28" s="63"/>
      <c r="BZ28" s="63"/>
      <c r="CA28" s="63"/>
      <c r="CB28" s="63"/>
      <c r="CC28" s="64"/>
      <c r="CD28" s="65">
        <v>0</v>
      </c>
      <c r="CE28" s="66"/>
      <c r="CF28" s="66"/>
      <c r="CG28" s="66"/>
      <c r="CH28" s="66"/>
      <c r="CI28" s="66"/>
      <c r="CJ28" s="66"/>
      <c r="CK28" s="66"/>
      <c r="CL28" s="66"/>
      <c r="CM28" s="67"/>
      <c r="CN28" s="68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</row>
    <row r="29" spans="1:108" s="6" customFormat="1" ht="15" customHeight="1">
      <c r="A29" s="55" t="s">
        <v>42</v>
      </c>
      <c r="B29" s="56"/>
      <c r="C29" s="56"/>
      <c r="D29" s="56"/>
      <c r="E29" s="56"/>
      <c r="F29" s="56"/>
      <c r="G29" s="56"/>
      <c r="H29" s="56"/>
      <c r="I29" s="57"/>
      <c r="J29" s="5"/>
      <c r="K29" s="58" t="s">
        <v>41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7"/>
      <c r="BI29" s="59" t="s">
        <v>5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1"/>
      <c r="BT29" s="62">
        <v>0</v>
      </c>
      <c r="BU29" s="63"/>
      <c r="BV29" s="63"/>
      <c r="BW29" s="63"/>
      <c r="BX29" s="63"/>
      <c r="BY29" s="63"/>
      <c r="BZ29" s="63"/>
      <c r="CA29" s="63"/>
      <c r="CB29" s="63"/>
      <c r="CC29" s="64"/>
      <c r="CD29" s="65">
        <v>0</v>
      </c>
      <c r="CE29" s="66"/>
      <c r="CF29" s="66"/>
      <c r="CG29" s="66"/>
      <c r="CH29" s="66"/>
      <c r="CI29" s="66"/>
      <c r="CJ29" s="66"/>
      <c r="CK29" s="66"/>
      <c r="CL29" s="66"/>
      <c r="CM29" s="67"/>
      <c r="CN29" s="68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</row>
    <row r="30" spans="1:108" s="6" customFormat="1" ht="30" customHeight="1">
      <c r="A30" s="55" t="s">
        <v>98</v>
      </c>
      <c r="B30" s="56"/>
      <c r="C30" s="56"/>
      <c r="D30" s="56"/>
      <c r="E30" s="56"/>
      <c r="F30" s="56"/>
      <c r="G30" s="56"/>
      <c r="H30" s="56"/>
      <c r="I30" s="57"/>
      <c r="J30" s="5"/>
      <c r="K30" s="58" t="s">
        <v>43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7"/>
      <c r="BI30" s="59" t="s">
        <v>5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1"/>
      <c r="BT30" s="62">
        <f>BT31+BT32+BT33+BT34+BT35+BT36+BT37+BT38</f>
        <v>7036.94</v>
      </c>
      <c r="BU30" s="63"/>
      <c r="BV30" s="63"/>
      <c r="BW30" s="63"/>
      <c r="BX30" s="63"/>
      <c r="BY30" s="63"/>
      <c r="BZ30" s="63"/>
      <c r="CA30" s="63"/>
      <c r="CB30" s="63"/>
      <c r="CC30" s="64"/>
      <c r="CD30" s="65">
        <f>CD31+CD32+CD33+CD34+CD35+CD36+CD37+CD38</f>
        <v>8380.6401</v>
      </c>
      <c r="CE30" s="66"/>
      <c r="CF30" s="66"/>
      <c r="CG30" s="66"/>
      <c r="CH30" s="66"/>
      <c r="CI30" s="66"/>
      <c r="CJ30" s="66"/>
      <c r="CK30" s="66"/>
      <c r="CL30" s="66"/>
      <c r="CM30" s="67"/>
      <c r="CN30" s="68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</row>
    <row r="31" spans="1:108" s="6" customFormat="1" ht="18" customHeight="1">
      <c r="A31" s="55"/>
      <c r="B31" s="56"/>
      <c r="C31" s="56"/>
      <c r="D31" s="56"/>
      <c r="E31" s="56"/>
      <c r="F31" s="56"/>
      <c r="G31" s="56"/>
      <c r="H31" s="56"/>
      <c r="I31" s="57"/>
      <c r="J31" s="5"/>
      <c r="K31" s="58" t="s">
        <v>118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7"/>
      <c r="BI31" s="59" t="s">
        <v>5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61"/>
      <c r="BT31" s="62">
        <f>'[1]ТБР+ФАКТ'!$K$19</f>
        <v>558.08</v>
      </c>
      <c r="BU31" s="63"/>
      <c r="BV31" s="63"/>
      <c r="BW31" s="63"/>
      <c r="BX31" s="63"/>
      <c r="BY31" s="63"/>
      <c r="BZ31" s="63"/>
      <c r="CA31" s="63"/>
      <c r="CB31" s="63"/>
      <c r="CC31" s="64"/>
      <c r="CD31" s="65">
        <f>'[1]ТБР+ФАКТ'!$L$19</f>
        <v>30</v>
      </c>
      <c r="CE31" s="66"/>
      <c r="CF31" s="66"/>
      <c r="CG31" s="66"/>
      <c r="CH31" s="66"/>
      <c r="CI31" s="66"/>
      <c r="CJ31" s="66"/>
      <c r="CK31" s="66"/>
      <c r="CL31" s="66"/>
      <c r="CM31" s="67"/>
      <c r="CN31" s="68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</row>
    <row r="32" spans="1:108" s="6" customFormat="1" ht="18" customHeight="1">
      <c r="A32" s="55"/>
      <c r="B32" s="56"/>
      <c r="C32" s="56"/>
      <c r="D32" s="56"/>
      <c r="E32" s="56"/>
      <c r="F32" s="56"/>
      <c r="G32" s="56"/>
      <c r="H32" s="56"/>
      <c r="I32" s="57"/>
      <c r="J32" s="5"/>
      <c r="K32" s="58" t="s">
        <v>119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7"/>
      <c r="BI32" s="59" t="s">
        <v>5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1"/>
      <c r="BT32" s="62">
        <f>'[1]ТБР+ФАКТ'!$K$20</f>
        <v>0</v>
      </c>
      <c r="BU32" s="63"/>
      <c r="BV32" s="63"/>
      <c r="BW32" s="63"/>
      <c r="BX32" s="63"/>
      <c r="BY32" s="63"/>
      <c r="BZ32" s="63"/>
      <c r="CA32" s="63"/>
      <c r="CB32" s="63"/>
      <c r="CC32" s="64"/>
      <c r="CD32" s="65">
        <f>'[1]ТБР+ФАКТ'!$L$20</f>
        <v>15.3</v>
      </c>
      <c r="CE32" s="66"/>
      <c r="CF32" s="66"/>
      <c r="CG32" s="66"/>
      <c r="CH32" s="66"/>
      <c r="CI32" s="66"/>
      <c r="CJ32" s="66"/>
      <c r="CK32" s="66"/>
      <c r="CL32" s="66"/>
      <c r="CM32" s="67"/>
      <c r="CN32" s="68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</row>
    <row r="33" spans="1:108" s="6" customFormat="1" ht="18" customHeight="1">
      <c r="A33" s="55"/>
      <c r="B33" s="56"/>
      <c r="C33" s="56"/>
      <c r="D33" s="56"/>
      <c r="E33" s="56"/>
      <c r="F33" s="56"/>
      <c r="G33" s="56"/>
      <c r="H33" s="56"/>
      <c r="I33" s="57"/>
      <c r="J33" s="5"/>
      <c r="K33" s="58" t="s">
        <v>120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7"/>
      <c r="BI33" s="59" t="s">
        <v>5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62">
        <f>'[1]ТБР+ФАКТ'!$K$21</f>
        <v>104.64</v>
      </c>
      <c r="BU33" s="63"/>
      <c r="BV33" s="63"/>
      <c r="BW33" s="63"/>
      <c r="BX33" s="63"/>
      <c r="BY33" s="63"/>
      <c r="BZ33" s="63"/>
      <c r="CA33" s="63"/>
      <c r="CB33" s="63"/>
      <c r="CC33" s="64"/>
      <c r="CD33" s="65">
        <f>'[1]ТБР+ФАКТ'!$L$21</f>
        <v>90.53</v>
      </c>
      <c r="CE33" s="66"/>
      <c r="CF33" s="66"/>
      <c r="CG33" s="66"/>
      <c r="CH33" s="66"/>
      <c r="CI33" s="66"/>
      <c r="CJ33" s="66"/>
      <c r="CK33" s="66"/>
      <c r="CL33" s="66"/>
      <c r="CM33" s="67"/>
      <c r="CN33" s="68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</row>
    <row r="34" spans="1:108" s="6" customFormat="1" ht="18" customHeight="1">
      <c r="A34" s="55"/>
      <c r="B34" s="56"/>
      <c r="C34" s="56"/>
      <c r="D34" s="56"/>
      <c r="E34" s="56"/>
      <c r="F34" s="56"/>
      <c r="G34" s="56"/>
      <c r="H34" s="56"/>
      <c r="I34" s="57"/>
      <c r="J34" s="5"/>
      <c r="K34" s="58" t="s">
        <v>261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7"/>
      <c r="BI34" s="59" t="s">
        <v>5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1"/>
      <c r="BT34" s="62">
        <f>'[1]ТБР+ФАКТ'!$K$22+'[1]ТБР+ФАКТ'!$K$23</f>
        <v>41.12</v>
      </c>
      <c r="BU34" s="63"/>
      <c r="BV34" s="63"/>
      <c r="BW34" s="63"/>
      <c r="BX34" s="63"/>
      <c r="BY34" s="63"/>
      <c r="BZ34" s="63"/>
      <c r="CA34" s="63"/>
      <c r="CB34" s="63"/>
      <c r="CC34" s="64"/>
      <c r="CD34" s="65">
        <f>'[1]ТБР+ФАКТ'!$L$22+'[1]ТБР+ФАКТ'!$L$23</f>
        <v>117.3</v>
      </c>
      <c r="CE34" s="66"/>
      <c r="CF34" s="66"/>
      <c r="CG34" s="66"/>
      <c r="CH34" s="66"/>
      <c r="CI34" s="66"/>
      <c r="CJ34" s="66"/>
      <c r="CK34" s="66"/>
      <c r="CL34" s="66"/>
      <c r="CM34" s="67"/>
      <c r="CN34" s="68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</row>
    <row r="35" spans="1:108" s="6" customFormat="1" ht="18" customHeight="1">
      <c r="A35" s="55"/>
      <c r="B35" s="56"/>
      <c r="C35" s="56"/>
      <c r="D35" s="56"/>
      <c r="E35" s="56"/>
      <c r="F35" s="56"/>
      <c r="G35" s="56"/>
      <c r="H35" s="56"/>
      <c r="I35" s="57"/>
      <c r="J35" s="5"/>
      <c r="K35" s="58" t="s">
        <v>121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7"/>
      <c r="BI35" s="59" t="s">
        <v>5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62">
        <f>'[1]ТБР+ФАКТ'!$K$24</f>
        <v>34.95</v>
      </c>
      <c r="BU35" s="63"/>
      <c r="BV35" s="63"/>
      <c r="BW35" s="63"/>
      <c r="BX35" s="63"/>
      <c r="BY35" s="63"/>
      <c r="BZ35" s="63"/>
      <c r="CA35" s="63"/>
      <c r="CB35" s="63"/>
      <c r="CC35" s="64"/>
      <c r="CD35" s="65">
        <f>'[1]ТБР+ФАКТ'!$L$24</f>
        <v>141.64</v>
      </c>
      <c r="CE35" s="66"/>
      <c r="CF35" s="66"/>
      <c r="CG35" s="66"/>
      <c r="CH35" s="66"/>
      <c r="CI35" s="66"/>
      <c r="CJ35" s="66"/>
      <c r="CK35" s="66"/>
      <c r="CL35" s="66"/>
      <c r="CM35" s="67"/>
      <c r="CN35" s="6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</row>
    <row r="36" spans="1:108" s="6" customFormat="1" ht="18" customHeight="1">
      <c r="A36" s="55"/>
      <c r="B36" s="56"/>
      <c r="C36" s="56"/>
      <c r="D36" s="56"/>
      <c r="E36" s="56"/>
      <c r="F36" s="56"/>
      <c r="G36" s="56"/>
      <c r="H36" s="56"/>
      <c r="I36" s="57"/>
      <c r="J36" s="5"/>
      <c r="K36" s="58" t="s">
        <v>122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7"/>
      <c r="BI36" s="59" t="s">
        <v>5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1"/>
      <c r="BT36" s="62">
        <f>'[1]ТБР+ФАКТ'!$K$25</f>
        <v>92.43</v>
      </c>
      <c r="BU36" s="63"/>
      <c r="BV36" s="63"/>
      <c r="BW36" s="63"/>
      <c r="BX36" s="63"/>
      <c r="BY36" s="63"/>
      <c r="BZ36" s="63"/>
      <c r="CA36" s="63"/>
      <c r="CB36" s="63"/>
      <c r="CC36" s="64"/>
      <c r="CD36" s="65">
        <f>'[1]ТБР+ФАКТ'!$L$25</f>
        <v>29.808</v>
      </c>
      <c r="CE36" s="66"/>
      <c r="CF36" s="66"/>
      <c r="CG36" s="66"/>
      <c r="CH36" s="66"/>
      <c r="CI36" s="66"/>
      <c r="CJ36" s="66"/>
      <c r="CK36" s="66"/>
      <c r="CL36" s="66"/>
      <c r="CM36" s="67"/>
      <c r="CN36" s="68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</row>
    <row r="37" spans="1:108" s="6" customFormat="1" ht="18" customHeight="1">
      <c r="A37" s="55"/>
      <c r="B37" s="56"/>
      <c r="C37" s="56"/>
      <c r="D37" s="56"/>
      <c r="E37" s="56"/>
      <c r="F37" s="56"/>
      <c r="G37" s="56"/>
      <c r="H37" s="56"/>
      <c r="I37" s="57"/>
      <c r="J37" s="5"/>
      <c r="K37" s="58" t="s">
        <v>123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7"/>
      <c r="BI37" s="59" t="s">
        <v>5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1"/>
      <c r="BT37" s="62">
        <f>'[1]ТБР+ФАКТ'!$K$17</f>
        <v>162.19</v>
      </c>
      <c r="BU37" s="63"/>
      <c r="BV37" s="63"/>
      <c r="BW37" s="63"/>
      <c r="BX37" s="63"/>
      <c r="BY37" s="63"/>
      <c r="BZ37" s="63"/>
      <c r="CA37" s="63"/>
      <c r="CB37" s="63"/>
      <c r="CC37" s="64"/>
      <c r="CD37" s="65">
        <f>'[1]ТБР+ФАКТ'!$L$17</f>
        <v>127.167</v>
      </c>
      <c r="CE37" s="66"/>
      <c r="CF37" s="66"/>
      <c r="CG37" s="66"/>
      <c r="CH37" s="66"/>
      <c r="CI37" s="66"/>
      <c r="CJ37" s="66"/>
      <c r="CK37" s="66"/>
      <c r="CL37" s="66"/>
      <c r="CM37" s="67"/>
      <c r="CN37" s="68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</row>
    <row r="38" spans="1:108" s="6" customFormat="1" ht="18" customHeight="1">
      <c r="A38" s="55"/>
      <c r="B38" s="56"/>
      <c r="C38" s="56"/>
      <c r="D38" s="56"/>
      <c r="E38" s="56"/>
      <c r="F38" s="56"/>
      <c r="G38" s="56"/>
      <c r="H38" s="56"/>
      <c r="I38" s="57"/>
      <c r="J38" s="5"/>
      <c r="K38" s="58" t="s">
        <v>124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7"/>
      <c r="BI38" s="59" t="s">
        <v>5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1"/>
      <c r="BT38" s="62">
        <f>'[1]ТБР+ФАКТ'!$K$26</f>
        <v>6043.53</v>
      </c>
      <c r="BU38" s="63"/>
      <c r="BV38" s="63"/>
      <c r="BW38" s="63"/>
      <c r="BX38" s="63"/>
      <c r="BY38" s="63"/>
      <c r="BZ38" s="63"/>
      <c r="CA38" s="63"/>
      <c r="CB38" s="63"/>
      <c r="CC38" s="64"/>
      <c r="CD38" s="65">
        <f>'[1]ТБР+ФАКТ'!$L$26</f>
        <v>7828.8951</v>
      </c>
      <c r="CE38" s="66"/>
      <c r="CF38" s="66"/>
      <c r="CG38" s="66"/>
      <c r="CH38" s="66"/>
      <c r="CI38" s="66"/>
      <c r="CJ38" s="66"/>
      <c r="CK38" s="66"/>
      <c r="CL38" s="66"/>
      <c r="CM38" s="67"/>
      <c r="CN38" s="68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6" customFormat="1" ht="45" customHeight="1">
      <c r="A39" s="55" t="s">
        <v>99</v>
      </c>
      <c r="B39" s="56"/>
      <c r="C39" s="56"/>
      <c r="D39" s="56"/>
      <c r="E39" s="56"/>
      <c r="F39" s="56"/>
      <c r="G39" s="56"/>
      <c r="H39" s="56"/>
      <c r="I39" s="57"/>
      <c r="J39" s="5"/>
      <c r="K39" s="58" t="s">
        <v>100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7"/>
      <c r="BI39" s="59" t="s">
        <v>5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1"/>
      <c r="BT39" s="62">
        <v>0</v>
      </c>
      <c r="BU39" s="63"/>
      <c r="BV39" s="63"/>
      <c r="BW39" s="63"/>
      <c r="BX39" s="63"/>
      <c r="BY39" s="63"/>
      <c r="BZ39" s="63"/>
      <c r="CA39" s="63"/>
      <c r="CB39" s="63"/>
      <c r="CC39" s="64"/>
      <c r="CD39" s="65">
        <v>0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68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</row>
    <row r="40" spans="1:108" s="6" customFormat="1" ht="30" customHeight="1">
      <c r="A40" s="55" t="s">
        <v>101</v>
      </c>
      <c r="B40" s="56"/>
      <c r="C40" s="56"/>
      <c r="D40" s="56"/>
      <c r="E40" s="56"/>
      <c r="F40" s="56"/>
      <c r="G40" s="56"/>
      <c r="H40" s="56"/>
      <c r="I40" s="57"/>
      <c r="J40" s="5"/>
      <c r="K40" s="58" t="s">
        <v>102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7"/>
      <c r="BI40" s="59" t="s">
        <v>5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1"/>
      <c r="BT40" s="62">
        <v>0</v>
      </c>
      <c r="BU40" s="63"/>
      <c r="BV40" s="63"/>
      <c r="BW40" s="63"/>
      <c r="BX40" s="63"/>
      <c r="BY40" s="63"/>
      <c r="BZ40" s="63"/>
      <c r="CA40" s="63"/>
      <c r="CB40" s="63"/>
      <c r="CC40" s="64"/>
      <c r="CD40" s="65">
        <v>0</v>
      </c>
      <c r="CE40" s="66"/>
      <c r="CF40" s="66"/>
      <c r="CG40" s="66"/>
      <c r="CH40" s="66"/>
      <c r="CI40" s="66"/>
      <c r="CJ40" s="66"/>
      <c r="CK40" s="66"/>
      <c r="CL40" s="66"/>
      <c r="CM40" s="67"/>
      <c r="CN40" s="68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</row>
    <row r="41" spans="1:108" s="6" customFormat="1" ht="30" customHeight="1">
      <c r="A41" s="98" t="s">
        <v>44</v>
      </c>
      <c r="B41" s="99"/>
      <c r="C41" s="99"/>
      <c r="D41" s="99"/>
      <c r="E41" s="99"/>
      <c r="F41" s="99"/>
      <c r="G41" s="99"/>
      <c r="H41" s="99"/>
      <c r="I41" s="100"/>
      <c r="J41" s="37"/>
      <c r="K41" s="101" t="s">
        <v>45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38"/>
      <c r="BI41" s="102" t="s">
        <v>5</v>
      </c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105">
        <f>BT44+BT45+BT47+BT48+BT49+BT50+BT54</f>
        <v>9628.699999999999</v>
      </c>
      <c r="BU41" s="106"/>
      <c r="BV41" s="106"/>
      <c r="BW41" s="106"/>
      <c r="BX41" s="106"/>
      <c r="BY41" s="106"/>
      <c r="BZ41" s="106"/>
      <c r="CA41" s="106"/>
      <c r="CB41" s="106"/>
      <c r="CC41" s="107"/>
      <c r="CD41" s="108">
        <f>CD44+CD45+CD47+CD48+CD49+CD50+CD54</f>
        <v>10045.43046</v>
      </c>
      <c r="CE41" s="109"/>
      <c r="CF41" s="109"/>
      <c r="CG41" s="109"/>
      <c r="CH41" s="109"/>
      <c r="CI41" s="109"/>
      <c r="CJ41" s="109"/>
      <c r="CK41" s="109"/>
      <c r="CL41" s="109"/>
      <c r="CM41" s="110"/>
      <c r="CN41" s="68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</row>
    <row r="42" spans="1:108" s="6" customFormat="1" ht="15" customHeight="1">
      <c r="A42" s="55" t="s">
        <v>46</v>
      </c>
      <c r="B42" s="56"/>
      <c r="C42" s="56"/>
      <c r="D42" s="56"/>
      <c r="E42" s="56"/>
      <c r="F42" s="56"/>
      <c r="G42" s="56"/>
      <c r="H42" s="56"/>
      <c r="I42" s="57"/>
      <c r="J42" s="5"/>
      <c r="K42" s="58" t="s">
        <v>47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7"/>
      <c r="BI42" s="59" t="s">
        <v>5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1"/>
      <c r="BT42" s="62">
        <v>0</v>
      </c>
      <c r="BU42" s="63"/>
      <c r="BV42" s="63"/>
      <c r="BW42" s="63"/>
      <c r="BX42" s="63"/>
      <c r="BY42" s="63"/>
      <c r="BZ42" s="63"/>
      <c r="CA42" s="63"/>
      <c r="CB42" s="63"/>
      <c r="CC42" s="64"/>
      <c r="CD42" s="65">
        <v>0</v>
      </c>
      <c r="CE42" s="66"/>
      <c r="CF42" s="66"/>
      <c r="CG42" s="66"/>
      <c r="CH42" s="66"/>
      <c r="CI42" s="66"/>
      <c r="CJ42" s="66"/>
      <c r="CK42" s="66"/>
      <c r="CL42" s="66"/>
      <c r="CM42" s="67"/>
      <c r="CN42" s="68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0"/>
    </row>
    <row r="43" spans="1:108" s="6" customFormat="1" ht="45" customHeight="1">
      <c r="A43" s="55" t="s">
        <v>48</v>
      </c>
      <c r="B43" s="56"/>
      <c r="C43" s="56"/>
      <c r="D43" s="56"/>
      <c r="E43" s="56"/>
      <c r="F43" s="56"/>
      <c r="G43" s="56"/>
      <c r="H43" s="56"/>
      <c r="I43" s="57"/>
      <c r="J43" s="5"/>
      <c r="K43" s="58" t="s">
        <v>49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7"/>
      <c r="BI43" s="59" t="s">
        <v>5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62">
        <v>0</v>
      </c>
      <c r="BU43" s="63"/>
      <c r="BV43" s="63"/>
      <c r="BW43" s="63"/>
      <c r="BX43" s="63"/>
      <c r="BY43" s="63"/>
      <c r="BZ43" s="63"/>
      <c r="CA43" s="63"/>
      <c r="CB43" s="63"/>
      <c r="CC43" s="64"/>
      <c r="CD43" s="65"/>
      <c r="CE43" s="66"/>
      <c r="CF43" s="66"/>
      <c r="CG43" s="66"/>
      <c r="CH43" s="66"/>
      <c r="CI43" s="66"/>
      <c r="CJ43" s="66"/>
      <c r="CK43" s="66"/>
      <c r="CL43" s="66"/>
      <c r="CM43" s="67"/>
      <c r="CN43" s="68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</row>
    <row r="44" spans="1:108" s="6" customFormat="1" ht="15" customHeight="1">
      <c r="A44" s="55" t="s">
        <v>50</v>
      </c>
      <c r="B44" s="56"/>
      <c r="C44" s="56"/>
      <c r="D44" s="56"/>
      <c r="E44" s="56"/>
      <c r="F44" s="56"/>
      <c r="G44" s="56"/>
      <c r="H44" s="56"/>
      <c r="I44" s="57"/>
      <c r="J44" s="5"/>
      <c r="K44" s="58" t="s">
        <v>51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7"/>
      <c r="BI44" s="59" t="s">
        <v>5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1"/>
      <c r="BT44" s="62">
        <f>'[1]ТБР+ФАКТ'!$K$36</f>
        <v>7390.4</v>
      </c>
      <c r="BU44" s="63"/>
      <c r="BV44" s="63"/>
      <c r="BW44" s="63"/>
      <c r="BX44" s="63"/>
      <c r="BY44" s="63"/>
      <c r="BZ44" s="63"/>
      <c r="CA44" s="63"/>
      <c r="CB44" s="63"/>
      <c r="CC44" s="64"/>
      <c r="CD44" s="65">
        <f>'[1]ТБР+ФАКТ'!$L$36</f>
        <v>6728.57</v>
      </c>
      <c r="CE44" s="66"/>
      <c r="CF44" s="66"/>
      <c r="CG44" s="66"/>
      <c r="CH44" s="66"/>
      <c r="CI44" s="66"/>
      <c r="CJ44" s="66"/>
      <c r="CK44" s="66"/>
      <c r="CL44" s="66"/>
      <c r="CM44" s="67"/>
      <c r="CN44" s="68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</row>
    <row r="45" spans="1:108" s="6" customFormat="1" ht="15" customHeight="1">
      <c r="A45" s="55" t="s">
        <v>52</v>
      </c>
      <c r="B45" s="56"/>
      <c r="C45" s="56"/>
      <c r="D45" s="56"/>
      <c r="E45" s="56"/>
      <c r="F45" s="56"/>
      <c r="G45" s="56"/>
      <c r="H45" s="56"/>
      <c r="I45" s="57"/>
      <c r="J45" s="5"/>
      <c r="K45" s="58" t="s">
        <v>268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7"/>
      <c r="BI45" s="59" t="s">
        <v>5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62">
        <f>'[1]ТБР+ФАКТ'!$K$33</f>
        <v>1734.65</v>
      </c>
      <c r="BU45" s="63"/>
      <c r="BV45" s="63"/>
      <c r="BW45" s="63"/>
      <c r="BX45" s="63"/>
      <c r="BY45" s="63"/>
      <c r="BZ45" s="63"/>
      <c r="CA45" s="63"/>
      <c r="CB45" s="63"/>
      <c r="CC45" s="64"/>
      <c r="CD45" s="65">
        <f>'[1]ТБР+ФАКТ'!$L$33</f>
        <v>2175.1</v>
      </c>
      <c r="CE45" s="66"/>
      <c r="CF45" s="66"/>
      <c r="CG45" s="66"/>
      <c r="CH45" s="66"/>
      <c r="CI45" s="66"/>
      <c r="CJ45" s="66"/>
      <c r="CK45" s="66"/>
      <c r="CL45" s="66"/>
      <c r="CM45" s="67"/>
      <c r="CN45" s="68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</row>
    <row r="46" spans="1:108" s="6" customFormat="1" ht="45" customHeight="1">
      <c r="A46" s="55" t="s">
        <v>53</v>
      </c>
      <c r="B46" s="56"/>
      <c r="C46" s="56"/>
      <c r="D46" s="56"/>
      <c r="E46" s="56"/>
      <c r="F46" s="56"/>
      <c r="G46" s="56"/>
      <c r="H46" s="56"/>
      <c r="I46" s="57"/>
      <c r="J46" s="5"/>
      <c r="K46" s="58" t="s">
        <v>103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7"/>
      <c r="BI46" s="59" t="s">
        <v>5</v>
      </c>
      <c r="BJ46" s="60"/>
      <c r="BK46" s="60"/>
      <c r="BL46" s="60"/>
      <c r="BM46" s="60"/>
      <c r="BN46" s="60"/>
      <c r="BO46" s="60"/>
      <c r="BP46" s="60"/>
      <c r="BQ46" s="60"/>
      <c r="BR46" s="60"/>
      <c r="BS46" s="61"/>
      <c r="BT46" s="62">
        <v>0</v>
      </c>
      <c r="BU46" s="63"/>
      <c r="BV46" s="63"/>
      <c r="BW46" s="63"/>
      <c r="BX46" s="63"/>
      <c r="BY46" s="63"/>
      <c r="BZ46" s="63"/>
      <c r="CA46" s="63"/>
      <c r="CB46" s="63"/>
      <c r="CC46" s="64"/>
      <c r="CD46" s="65">
        <v>0</v>
      </c>
      <c r="CE46" s="66"/>
      <c r="CF46" s="66"/>
      <c r="CG46" s="66"/>
      <c r="CH46" s="66"/>
      <c r="CI46" s="66"/>
      <c r="CJ46" s="66"/>
      <c r="CK46" s="66"/>
      <c r="CL46" s="66"/>
      <c r="CM46" s="67"/>
      <c r="CN46" s="68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</row>
    <row r="47" spans="1:108" s="6" customFormat="1" ht="15" customHeight="1">
      <c r="A47" s="55" t="s">
        <v>54</v>
      </c>
      <c r="B47" s="56"/>
      <c r="C47" s="56"/>
      <c r="D47" s="56"/>
      <c r="E47" s="56"/>
      <c r="F47" s="56"/>
      <c r="G47" s="56"/>
      <c r="H47" s="56"/>
      <c r="I47" s="57"/>
      <c r="J47" s="5"/>
      <c r="K47" s="58" t="s">
        <v>104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7"/>
      <c r="BI47" s="59" t="s">
        <v>5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1"/>
      <c r="BT47" s="62">
        <f>'[1]ТБР+ФАКТ'!$K$35</f>
        <v>0</v>
      </c>
      <c r="BU47" s="63"/>
      <c r="BV47" s="63"/>
      <c r="BW47" s="63"/>
      <c r="BX47" s="63"/>
      <c r="BY47" s="63"/>
      <c r="BZ47" s="63"/>
      <c r="CA47" s="63"/>
      <c r="CB47" s="63"/>
      <c r="CC47" s="64"/>
      <c r="CD47" s="65">
        <f>'[1]ТБР+ФАКТ'!$L$35</f>
        <v>320.38546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68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0"/>
    </row>
    <row r="48" spans="1:108" s="6" customFormat="1" ht="15" customHeight="1">
      <c r="A48" s="55" t="s">
        <v>55</v>
      </c>
      <c r="B48" s="56"/>
      <c r="C48" s="56"/>
      <c r="D48" s="56"/>
      <c r="E48" s="56"/>
      <c r="F48" s="56"/>
      <c r="G48" s="56"/>
      <c r="H48" s="56"/>
      <c r="I48" s="57"/>
      <c r="J48" s="5"/>
      <c r="K48" s="58" t="s">
        <v>105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7"/>
      <c r="BI48" s="59" t="s">
        <v>5</v>
      </c>
      <c r="BJ48" s="60"/>
      <c r="BK48" s="60"/>
      <c r="BL48" s="60"/>
      <c r="BM48" s="60"/>
      <c r="BN48" s="60"/>
      <c r="BO48" s="60"/>
      <c r="BP48" s="60"/>
      <c r="BQ48" s="60"/>
      <c r="BR48" s="60"/>
      <c r="BS48" s="61"/>
      <c r="BT48" s="62">
        <v>0</v>
      </c>
      <c r="BU48" s="63"/>
      <c r="BV48" s="63"/>
      <c r="BW48" s="63"/>
      <c r="BX48" s="63"/>
      <c r="BY48" s="63"/>
      <c r="BZ48" s="63"/>
      <c r="CA48" s="63"/>
      <c r="CB48" s="63"/>
      <c r="CC48" s="64"/>
      <c r="CD48" s="65">
        <v>0</v>
      </c>
      <c r="CE48" s="66"/>
      <c r="CF48" s="66"/>
      <c r="CG48" s="66"/>
      <c r="CH48" s="66"/>
      <c r="CI48" s="66"/>
      <c r="CJ48" s="66"/>
      <c r="CK48" s="66"/>
      <c r="CL48" s="66"/>
      <c r="CM48" s="67"/>
      <c r="CN48" s="68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</row>
    <row r="49" spans="1:108" s="6" customFormat="1" ht="15" customHeight="1">
      <c r="A49" s="55" t="s">
        <v>59</v>
      </c>
      <c r="B49" s="56"/>
      <c r="C49" s="56"/>
      <c r="D49" s="56"/>
      <c r="E49" s="56"/>
      <c r="F49" s="56"/>
      <c r="G49" s="56"/>
      <c r="H49" s="56"/>
      <c r="I49" s="57"/>
      <c r="J49" s="5"/>
      <c r="K49" s="58" t="s">
        <v>270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7"/>
      <c r="BI49" s="59" t="s">
        <v>5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1"/>
      <c r="BT49" s="62">
        <f>'[1]ТБР+ФАКТ'!$K$41</f>
        <v>484.09</v>
      </c>
      <c r="BU49" s="63"/>
      <c r="BV49" s="63"/>
      <c r="BW49" s="63"/>
      <c r="BX49" s="63"/>
      <c r="BY49" s="63"/>
      <c r="BZ49" s="63"/>
      <c r="CA49" s="63"/>
      <c r="CB49" s="63"/>
      <c r="CC49" s="64"/>
      <c r="CD49" s="65">
        <f>'[1]ТБР+ФАКТ'!$L$41</f>
        <v>709.461</v>
      </c>
      <c r="CE49" s="66"/>
      <c r="CF49" s="66"/>
      <c r="CG49" s="66"/>
      <c r="CH49" s="66"/>
      <c r="CI49" s="66"/>
      <c r="CJ49" s="66"/>
      <c r="CK49" s="66"/>
      <c r="CL49" s="66"/>
      <c r="CM49" s="67"/>
      <c r="CN49" s="68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</row>
    <row r="50" spans="1:108" s="6" customFormat="1" ht="15" customHeight="1">
      <c r="A50" s="55" t="s">
        <v>106</v>
      </c>
      <c r="B50" s="56"/>
      <c r="C50" s="56"/>
      <c r="D50" s="56"/>
      <c r="E50" s="56"/>
      <c r="F50" s="56"/>
      <c r="G50" s="56"/>
      <c r="H50" s="56"/>
      <c r="I50" s="57"/>
      <c r="J50" s="5"/>
      <c r="K50" s="58" t="s">
        <v>262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7"/>
      <c r="BI50" s="59" t="s">
        <v>5</v>
      </c>
      <c r="BJ50" s="60"/>
      <c r="BK50" s="60"/>
      <c r="BL50" s="60"/>
      <c r="BM50" s="60"/>
      <c r="BN50" s="60"/>
      <c r="BO50" s="60"/>
      <c r="BP50" s="60"/>
      <c r="BQ50" s="60"/>
      <c r="BR50" s="60"/>
      <c r="BS50" s="61"/>
      <c r="BT50" s="62">
        <f>'[1]ТБР+ФАКТ'!$K$40</f>
        <v>19.56</v>
      </c>
      <c r="BU50" s="63"/>
      <c r="BV50" s="63"/>
      <c r="BW50" s="63"/>
      <c r="BX50" s="63"/>
      <c r="BY50" s="63"/>
      <c r="BZ50" s="63"/>
      <c r="CA50" s="63"/>
      <c r="CB50" s="63"/>
      <c r="CC50" s="64"/>
      <c r="CD50" s="65">
        <f>'[1]ТБР+ФАКТ'!$L$40</f>
        <v>111.914</v>
      </c>
      <c r="CE50" s="66"/>
      <c r="CF50" s="66"/>
      <c r="CG50" s="66"/>
      <c r="CH50" s="66"/>
      <c r="CI50" s="66"/>
      <c r="CJ50" s="66"/>
      <c r="CK50" s="66"/>
      <c r="CL50" s="66"/>
      <c r="CM50" s="67"/>
      <c r="CN50" s="68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</row>
    <row r="51" spans="1:108" s="6" customFormat="1" ht="72.75" customHeight="1">
      <c r="A51" s="55" t="s">
        <v>107</v>
      </c>
      <c r="B51" s="56"/>
      <c r="C51" s="56"/>
      <c r="D51" s="56"/>
      <c r="E51" s="56"/>
      <c r="F51" s="56"/>
      <c r="G51" s="56"/>
      <c r="H51" s="56"/>
      <c r="I51" s="57"/>
      <c r="J51" s="5"/>
      <c r="K51" s="58" t="s">
        <v>56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7"/>
      <c r="BI51" s="59" t="s">
        <v>5</v>
      </c>
      <c r="BJ51" s="60"/>
      <c r="BK51" s="60"/>
      <c r="BL51" s="60"/>
      <c r="BM51" s="60"/>
      <c r="BN51" s="60"/>
      <c r="BO51" s="60"/>
      <c r="BP51" s="60"/>
      <c r="BQ51" s="60"/>
      <c r="BR51" s="60"/>
      <c r="BS51" s="61"/>
      <c r="BT51" s="62">
        <v>0</v>
      </c>
      <c r="BU51" s="63"/>
      <c r="BV51" s="63"/>
      <c r="BW51" s="63"/>
      <c r="BX51" s="63"/>
      <c r="BY51" s="63"/>
      <c r="BZ51" s="63"/>
      <c r="CA51" s="63"/>
      <c r="CB51" s="63"/>
      <c r="CC51" s="64"/>
      <c r="CD51" s="65">
        <v>0</v>
      </c>
      <c r="CE51" s="66"/>
      <c r="CF51" s="66"/>
      <c r="CG51" s="66"/>
      <c r="CH51" s="66"/>
      <c r="CI51" s="66"/>
      <c r="CJ51" s="66"/>
      <c r="CK51" s="66"/>
      <c r="CL51" s="66"/>
      <c r="CM51" s="67"/>
      <c r="CN51" s="68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</row>
    <row r="52" spans="1:108" s="6" customFormat="1" ht="30" customHeight="1">
      <c r="A52" s="55" t="s">
        <v>108</v>
      </c>
      <c r="B52" s="56"/>
      <c r="C52" s="56"/>
      <c r="D52" s="56"/>
      <c r="E52" s="56"/>
      <c r="F52" s="56"/>
      <c r="G52" s="56"/>
      <c r="H52" s="56"/>
      <c r="I52" s="57"/>
      <c r="J52" s="5"/>
      <c r="K52" s="58" t="s">
        <v>57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7"/>
      <c r="BI52" s="59" t="s">
        <v>58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1"/>
      <c r="BT52" s="62"/>
      <c r="BU52" s="63"/>
      <c r="BV52" s="63"/>
      <c r="BW52" s="63"/>
      <c r="BX52" s="63"/>
      <c r="BY52" s="63"/>
      <c r="BZ52" s="63"/>
      <c r="CA52" s="63"/>
      <c r="CB52" s="63"/>
      <c r="CC52" s="64"/>
      <c r="CD52" s="65"/>
      <c r="CE52" s="66"/>
      <c r="CF52" s="66"/>
      <c r="CG52" s="66"/>
      <c r="CH52" s="66"/>
      <c r="CI52" s="66"/>
      <c r="CJ52" s="66"/>
      <c r="CK52" s="66"/>
      <c r="CL52" s="66"/>
      <c r="CM52" s="67"/>
      <c r="CN52" s="68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70"/>
    </row>
    <row r="53" spans="1:108" s="6" customFormat="1" ht="111.75" customHeight="1">
      <c r="A53" s="55" t="s">
        <v>109</v>
      </c>
      <c r="B53" s="56"/>
      <c r="C53" s="56"/>
      <c r="D53" s="56"/>
      <c r="E53" s="56"/>
      <c r="F53" s="56"/>
      <c r="G53" s="56"/>
      <c r="H53" s="56"/>
      <c r="I53" s="57"/>
      <c r="J53" s="5"/>
      <c r="K53" s="58" t="s">
        <v>60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7"/>
      <c r="BI53" s="59" t="s">
        <v>5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1"/>
      <c r="BT53" s="62">
        <v>0</v>
      </c>
      <c r="BU53" s="63"/>
      <c r="BV53" s="63"/>
      <c r="BW53" s="63"/>
      <c r="BX53" s="63"/>
      <c r="BY53" s="63"/>
      <c r="BZ53" s="63"/>
      <c r="CA53" s="63"/>
      <c r="CB53" s="63"/>
      <c r="CC53" s="64"/>
      <c r="CD53" s="65">
        <v>0</v>
      </c>
      <c r="CE53" s="66"/>
      <c r="CF53" s="66"/>
      <c r="CG53" s="66"/>
      <c r="CH53" s="66"/>
      <c r="CI53" s="66"/>
      <c r="CJ53" s="66"/>
      <c r="CK53" s="66"/>
      <c r="CL53" s="66"/>
      <c r="CM53" s="67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</row>
    <row r="54" spans="1:108" s="6" customFormat="1" ht="30" customHeight="1">
      <c r="A54" s="55" t="s">
        <v>110</v>
      </c>
      <c r="B54" s="56"/>
      <c r="C54" s="56"/>
      <c r="D54" s="56"/>
      <c r="E54" s="56"/>
      <c r="F54" s="56"/>
      <c r="G54" s="56"/>
      <c r="H54" s="56"/>
      <c r="I54" s="57"/>
      <c r="J54" s="5"/>
      <c r="K54" s="58" t="s">
        <v>125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7"/>
      <c r="BI54" s="59" t="s">
        <v>5</v>
      </c>
      <c r="BJ54" s="60"/>
      <c r="BK54" s="60"/>
      <c r="BL54" s="60"/>
      <c r="BM54" s="60"/>
      <c r="BN54" s="60"/>
      <c r="BO54" s="60"/>
      <c r="BP54" s="60"/>
      <c r="BQ54" s="60"/>
      <c r="BR54" s="60"/>
      <c r="BS54" s="61"/>
      <c r="BT54" s="62">
        <v>0</v>
      </c>
      <c r="BU54" s="63"/>
      <c r="BV54" s="63"/>
      <c r="BW54" s="63"/>
      <c r="BX54" s="63"/>
      <c r="BY54" s="63"/>
      <c r="BZ54" s="63"/>
      <c r="CA54" s="63"/>
      <c r="CB54" s="63"/>
      <c r="CC54" s="64"/>
      <c r="CD54" s="65">
        <v>0</v>
      </c>
      <c r="CE54" s="66"/>
      <c r="CF54" s="66"/>
      <c r="CG54" s="66"/>
      <c r="CH54" s="66"/>
      <c r="CI54" s="66"/>
      <c r="CJ54" s="66"/>
      <c r="CK54" s="66"/>
      <c r="CL54" s="66"/>
      <c r="CM54" s="67"/>
      <c r="CN54" s="68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70"/>
    </row>
    <row r="55" spans="1:108" s="6" customFormat="1" ht="45" customHeight="1">
      <c r="A55" s="55" t="s">
        <v>15</v>
      </c>
      <c r="B55" s="56"/>
      <c r="C55" s="56"/>
      <c r="D55" s="56"/>
      <c r="E55" s="56"/>
      <c r="F55" s="56"/>
      <c r="G55" s="56"/>
      <c r="H55" s="56"/>
      <c r="I55" s="57"/>
      <c r="J55" s="5"/>
      <c r="K55" s="58" t="s">
        <v>22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7"/>
      <c r="BI55" s="59" t="s">
        <v>5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2">
        <v>0</v>
      </c>
      <c r="BU55" s="63"/>
      <c r="BV55" s="63"/>
      <c r="BW55" s="63"/>
      <c r="BX55" s="63"/>
      <c r="BY55" s="63"/>
      <c r="BZ55" s="63"/>
      <c r="CA55" s="63"/>
      <c r="CB55" s="63"/>
      <c r="CC55" s="64"/>
      <c r="CD55" s="65">
        <v>0</v>
      </c>
      <c r="CE55" s="66"/>
      <c r="CF55" s="66"/>
      <c r="CG55" s="66"/>
      <c r="CH55" s="66"/>
      <c r="CI55" s="66"/>
      <c r="CJ55" s="66"/>
      <c r="CK55" s="66"/>
      <c r="CL55" s="66"/>
      <c r="CM55" s="67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</row>
    <row r="56" spans="1:108" s="6" customFormat="1" ht="30" customHeight="1">
      <c r="A56" s="55" t="s">
        <v>16</v>
      </c>
      <c r="B56" s="56"/>
      <c r="C56" s="56"/>
      <c r="D56" s="56"/>
      <c r="E56" s="56"/>
      <c r="F56" s="56"/>
      <c r="G56" s="56"/>
      <c r="H56" s="56"/>
      <c r="I56" s="57"/>
      <c r="J56" s="5"/>
      <c r="K56" s="58" t="s">
        <v>61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7"/>
      <c r="BI56" s="59" t="s">
        <v>5</v>
      </c>
      <c r="BJ56" s="60"/>
      <c r="BK56" s="60"/>
      <c r="BL56" s="60"/>
      <c r="BM56" s="60"/>
      <c r="BN56" s="60"/>
      <c r="BO56" s="60"/>
      <c r="BP56" s="60"/>
      <c r="BQ56" s="60"/>
      <c r="BR56" s="60"/>
      <c r="BS56" s="61"/>
      <c r="BT56" s="62">
        <f>BT22</f>
        <v>16818.94</v>
      </c>
      <c r="BU56" s="63"/>
      <c r="BV56" s="63"/>
      <c r="BW56" s="63"/>
      <c r="BX56" s="63"/>
      <c r="BY56" s="63"/>
      <c r="BZ56" s="63"/>
      <c r="CA56" s="63"/>
      <c r="CB56" s="63"/>
      <c r="CC56" s="64"/>
      <c r="CD56" s="65">
        <f>CD22+CD21</f>
        <v>21531.528520000007</v>
      </c>
      <c r="CE56" s="66"/>
      <c r="CF56" s="66"/>
      <c r="CG56" s="66"/>
      <c r="CH56" s="66"/>
      <c r="CI56" s="66"/>
      <c r="CJ56" s="66"/>
      <c r="CK56" s="66"/>
      <c r="CL56" s="66"/>
      <c r="CM56" s="67"/>
      <c r="CN56" s="68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70"/>
    </row>
    <row r="57" spans="1:108" s="6" customFormat="1" ht="45" customHeight="1">
      <c r="A57" s="256" t="s">
        <v>17</v>
      </c>
      <c r="B57" s="257"/>
      <c r="C57" s="257"/>
      <c r="D57" s="257"/>
      <c r="E57" s="257"/>
      <c r="F57" s="257"/>
      <c r="G57" s="257"/>
      <c r="H57" s="257"/>
      <c r="I57" s="258"/>
      <c r="J57" s="259"/>
      <c r="K57" s="260" t="s">
        <v>62</v>
      </c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1"/>
      <c r="BI57" s="262" t="s">
        <v>5</v>
      </c>
      <c r="BJ57" s="263"/>
      <c r="BK57" s="263"/>
      <c r="BL57" s="263"/>
      <c r="BM57" s="263"/>
      <c r="BN57" s="263"/>
      <c r="BO57" s="263"/>
      <c r="BP57" s="263"/>
      <c r="BQ57" s="263"/>
      <c r="BR57" s="263"/>
      <c r="BS57" s="264"/>
      <c r="BT57" s="108">
        <f>'[1]ТБР+ФАКТ'!$K$49</f>
        <v>23792.18</v>
      </c>
      <c r="BU57" s="109"/>
      <c r="BV57" s="109"/>
      <c r="BW57" s="109"/>
      <c r="BX57" s="109"/>
      <c r="BY57" s="109"/>
      <c r="BZ57" s="109"/>
      <c r="CA57" s="109"/>
      <c r="CB57" s="109"/>
      <c r="CC57" s="110"/>
      <c r="CD57" s="108">
        <f>'[1]ТБР+ФАКТ'!$L$49</f>
        <v>8422.831591511998</v>
      </c>
      <c r="CE57" s="109"/>
      <c r="CF57" s="109"/>
      <c r="CG57" s="109"/>
      <c r="CH57" s="109"/>
      <c r="CI57" s="109"/>
      <c r="CJ57" s="109"/>
      <c r="CK57" s="109"/>
      <c r="CL57" s="109"/>
      <c r="CM57" s="110"/>
      <c r="CN57" s="68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70"/>
    </row>
    <row r="58" spans="1:108" s="6" customFormat="1" ht="30" customHeight="1">
      <c r="A58" s="73" t="s">
        <v>7</v>
      </c>
      <c r="B58" s="74"/>
      <c r="C58" s="74"/>
      <c r="D58" s="74"/>
      <c r="E58" s="74"/>
      <c r="F58" s="74"/>
      <c r="G58" s="74"/>
      <c r="H58" s="74"/>
      <c r="I58" s="75"/>
      <c r="J58" s="41"/>
      <c r="K58" s="76" t="s">
        <v>111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40"/>
      <c r="BI58" s="77" t="s">
        <v>63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9"/>
      <c r="BT58" s="65">
        <f>'[1]ТБР+ФАКТ'!$K$50</f>
        <v>7.004443004999999</v>
      </c>
      <c r="BU58" s="66"/>
      <c r="BV58" s="66"/>
      <c r="BW58" s="66"/>
      <c r="BX58" s="66"/>
      <c r="BY58" s="66"/>
      <c r="BZ58" s="66"/>
      <c r="CA58" s="66"/>
      <c r="CB58" s="66"/>
      <c r="CC58" s="67"/>
      <c r="CD58" s="65">
        <f>'[1]ТБР+ФАКТ'!$L$50</f>
        <v>2.5621359999999997</v>
      </c>
      <c r="CE58" s="66"/>
      <c r="CF58" s="66"/>
      <c r="CG58" s="66"/>
      <c r="CH58" s="66"/>
      <c r="CI58" s="66"/>
      <c r="CJ58" s="66"/>
      <c r="CK58" s="66"/>
      <c r="CL58" s="66"/>
      <c r="CM58" s="67"/>
      <c r="CN58" s="68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</row>
    <row r="59" spans="1:108" s="6" customFormat="1" ht="60" customHeight="1">
      <c r="A59" s="73" t="s">
        <v>44</v>
      </c>
      <c r="B59" s="74"/>
      <c r="C59" s="74"/>
      <c r="D59" s="74"/>
      <c r="E59" s="74"/>
      <c r="F59" s="74"/>
      <c r="G59" s="74"/>
      <c r="H59" s="74"/>
      <c r="I59" s="75"/>
      <c r="J59" s="41"/>
      <c r="K59" s="76" t="s">
        <v>112</v>
      </c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40"/>
      <c r="BI59" s="77" t="s">
        <v>5</v>
      </c>
      <c r="BJ59" s="78"/>
      <c r="BK59" s="78"/>
      <c r="BL59" s="78"/>
      <c r="BM59" s="78"/>
      <c r="BN59" s="78"/>
      <c r="BO59" s="78"/>
      <c r="BP59" s="78"/>
      <c r="BQ59" s="78"/>
      <c r="BR59" s="78"/>
      <c r="BS59" s="79"/>
      <c r="BT59" s="65">
        <f>BT57</f>
        <v>23792.18</v>
      </c>
      <c r="BU59" s="66"/>
      <c r="BV59" s="66"/>
      <c r="BW59" s="66"/>
      <c r="BX59" s="66"/>
      <c r="BY59" s="66"/>
      <c r="BZ59" s="66"/>
      <c r="CA59" s="66"/>
      <c r="CB59" s="66"/>
      <c r="CC59" s="67"/>
      <c r="CD59" s="65">
        <f>CD57</f>
        <v>8422.831591511998</v>
      </c>
      <c r="CE59" s="66"/>
      <c r="CF59" s="66"/>
      <c r="CG59" s="66"/>
      <c r="CH59" s="66"/>
      <c r="CI59" s="66"/>
      <c r="CJ59" s="66"/>
      <c r="CK59" s="66"/>
      <c r="CL59" s="66"/>
      <c r="CM59" s="67"/>
      <c r="CN59" s="68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</row>
    <row r="60" spans="1:108" s="6" customFormat="1" ht="57" customHeight="1">
      <c r="A60" s="73" t="s">
        <v>23</v>
      </c>
      <c r="B60" s="74"/>
      <c r="C60" s="74"/>
      <c r="D60" s="74"/>
      <c r="E60" s="74"/>
      <c r="F60" s="74"/>
      <c r="G60" s="74"/>
      <c r="H60" s="74"/>
      <c r="I60" s="75"/>
      <c r="J60" s="39"/>
      <c r="K60" s="76" t="s">
        <v>65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40"/>
      <c r="BI60" s="77" t="s">
        <v>35</v>
      </c>
      <c r="BJ60" s="78"/>
      <c r="BK60" s="78"/>
      <c r="BL60" s="78"/>
      <c r="BM60" s="78"/>
      <c r="BN60" s="78"/>
      <c r="BO60" s="78"/>
      <c r="BP60" s="78"/>
      <c r="BQ60" s="78"/>
      <c r="BR60" s="78"/>
      <c r="BS60" s="79"/>
      <c r="BT60" s="65" t="s">
        <v>35</v>
      </c>
      <c r="BU60" s="66"/>
      <c r="BV60" s="66"/>
      <c r="BW60" s="66"/>
      <c r="BX60" s="66"/>
      <c r="BY60" s="66"/>
      <c r="BZ60" s="66"/>
      <c r="CA60" s="66"/>
      <c r="CB60" s="66"/>
      <c r="CC60" s="67"/>
      <c r="CD60" s="65" t="s">
        <v>35</v>
      </c>
      <c r="CE60" s="66"/>
      <c r="CF60" s="66"/>
      <c r="CG60" s="66"/>
      <c r="CH60" s="66"/>
      <c r="CI60" s="66"/>
      <c r="CJ60" s="66"/>
      <c r="CK60" s="66"/>
      <c r="CL60" s="66"/>
      <c r="CM60" s="67"/>
      <c r="CN60" s="68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</row>
    <row r="61" spans="1:91" s="6" customFormat="1" ht="30" customHeight="1">
      <c r="A61" s="73" t="s">
        <v>6</v>
      </c>
      <c r="B61" s="74"/>
      <c r="C61" s="74"/>
      <c r="D61" s="74"/>
      <c r="E61" s="74"/>
      <c r="F61" s="74"/>
      <c r="G61" s="74"/>
      <c r="H61" s="74"/>
      <c r="I61" s="75"/>
      <c r="J61" s="39"/>
      <c r="K61" s="76" t="s">
        <v>66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40"/>
      <c r="BI61" s="77" t="s">
        <v>67</v>
      </c>
      <c r="BJ61" s="78"/>
      <c r="BK61" s="78"/>
      <c r="BL61" s="78"/>
      <c r="BM61" s="78"/>
      <c r="BN61" s="78"/>
      <c r="BO61" s="78"/>
      <c r="BP61" s="78"/>
      <c r="BQ61" s="78"/>
      <c r="BR61" s="78"/>
      <c r="BS61" s="79"/>
      <c r="BT61" s="95" t="s">
        <v>35</v>
      </c>
      <c r="BU61" s="96"/>
      <c r="BV61" s="96"/>
      <c r="BW61" s="96"/>
      <c r="BX61" s="96"/>
      <c r="BY61" s="96"/>
      <c r="BZ61" s="96"/>
      <c r="CA61" s="96"/>
      <c r="CB61" s="96"/>
      <c r="CC61" s="97"/>
      <c r="CD61" s="95">
        <v>68</v>
      </c>
      <c r="CE61" s="96"/>
      <c r="CF61" s="96"/>
      <c r="CG61" s="96"/>
      <c r="CH61" s="96"/>
      <c r="CI61" s="96"/>
      <c r="CJ61" s="96"/>
      <c r="CK61" s="96"/>
      <c r="CL61" s="96"/>
      <c r="CM61" s="97"/>
    </row>
    <row r="62" spans="1:108" s="6" customFormat="1" ht="15" customHeight="1">
      <c r="A62" s="73" t="s">
        <v>68</v>
      </c>
      <c r="B62" s="74"/>
      <c r="C62" s="74"/>
      <c r="D62" s="74"/>
      <c r="E62" s="74"/>
      <c r="F62" s="74"/>
      <c r="G62" s="74"/>
      <c r="H62" s="74"/>
      <c r="I62" s="75"/>
      <c r="J62" s="39"/>
      <c r="K62" s="76" t="s">
        <v>69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40"/>
      <c r="BI62" s="77" t="s">
        <v>70</v>
      </c>
      <c r="BJ62" s="78"/>
      <c r="BK62" s="78"/>
      <c r="BL62" s="78"/>
      <c r="BM62" s="78"/>
      <c r="BN62" s="78"/>
      <c r="BO62" s="78"/>
      <c r="BP62" s="78"/>
      <c r="BQ62" s="78"/>
      <c r="BR62" s="78"/>
      <c r="BS62" s="79"/>
      <c r="BT62" s="65" t="s">
        <v>35</v>
      </c>
      <c r="BU62" s="66"/>
      <c r="BV62" s="66"/>
      <c r="BW62" s="66"/>
      <c r="BX62" s="66"/>
      <c r="BY62" s="66"/>
      <c r="BZ62" s="66"/>
      <c r="CA62" s="66"/>
      <c r="CB62" s="66"/>
      <c r="CC62" s="67"/>
      <c r="CD62" s="92">
        <f>CD63+CD64+CD65</f>
        <v>250.1</v>
      </c>
      <c r="CE62" s="93"/>
      <c r="CF62" s="93"/>
      <c r="CG62" s="93"/>
      <c r="CH62" s="93"/>
      <c r="CI62" s="93"/>
      <c r="CJ62" s="93"/>
      <c r="CK62" s="93"/>
      <c r="CL62" s="93"/>
      <c r="CM62" s="94"/>
      <c r="CN62" s="68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0"/>
    </row>
    <row r="63" spans="1:108" s="6" customFormat="1" ht="42" customHeight="1">
      <c r="A63" s="73" t="s">
        <v>126</v>
      </c>
      <c r="B63" s="74"/>
      <c r="C63" s="74"/>
      <c r="D63" s="74"/>
      <c r="E63" s="74"/>
      <c r="F63" s="74"/>
      <c r="G63" s="74"/>
      <c r="H63" s="74"/>
      <c r="I63" s="75"/>
      <c r="J63" s="39"/>
      <c r="K63" s="76" t="s">
        <v>129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40"/>
      <c r="BI63" s="77" t="s">
        <v>70</v>
      </c>
      <c r="BJ63" s="78"/>
      <c r="BK63" s="78"/>
      <c r="BL63" s="78"/>
      <c r="BM63" s="78"/>
      <c r="BN63" s="78"/>
      <c r="BO63" s="78"/>
      <c r="BP63" s="78"/>
      <c r="BQ63" s="78"/>
      <c r="BR63" s="78"/>
      <c r="BS63" s="79"/>
      <c r="BT63" s="65" t="s">
        <v>35</v>
      </c>
      <c r="BU63" s="66"/>
      <c r="BV63" s="66"/>
      <c r="BW63" s="66"/>
      <c r="BX63" s="66"/>
      <c r="BY63" s="66"/>
      <c r="BZ63" s="66"/>
      <c r="CA63" s="66"/>
      <c r="CB63" s="66"/>
      <c r="CC63" s="67"/>
      <c r="CD63" s="89">
        <v>240</v>
      </c>
      <c r="CE63" s="90"/>
      <c r="CF63" s="90"/>
      <c r="CG63" s="90"/>
      <c r="CH63" s="90"/>
      <c r="CI63" s="90"/>
      <c r="CJ63" s="90"/>
      <c r="CK63" s="90"/>
      <c r="CL63" s="90"/>
      <c r="CM63" s="91"/>
      <c r="CN63" s="68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</row>
    <row r="64" spans="1:108" s="6" customFormat="1" ht="36.75" customHeight="1">
      <c r="A64" s="73" t="s">
        <v>127</v>
      </c>
      <c r="B64" s="74"/>
      <c r="C64" s="74"/>
      <c r="D64" s="74"/>
      <c r="E64" s="74"/>
      <c r="F64" s="74"/>
      <c r="G64" s="74"/>
      <c r="H64" s="74"/>
      <c r="I64" s="75"/>
      <c r="J64" s="39"/>
      <c r="K64" s="76" t="s">
        <v>130</v>
      </c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40"/>
      <c r="BI64" s="77" t="s">
        <v>70</v>
      </c>
      <c r="BJ64" s="78"/>
      <c r="BK64" s="78"/>
      <c r="BL64" s="78"/>
      <c r="BM64" s="78"/>
      <c r="BN64" s="78"/>
      <c r="BO64" s="78"/>
      <c r="BP64" s="78"/>
      <c r="BQ64" s="78"/>
      <c r="BR64" s="78"/>
      <c r="BS64" s="79"/>
      <c r="BT64" s="65" t="s">
        <v>35</v>
      </c>
      <c r="BU64" s="66"/>
      <c r="BV64" s="66"/>
      <c r="BW64" s="66"/>
      <c r="BX64" s="66"/>
      <c r="BY64" s="66"/>
      <c r="BZ64" s="66"/>
      <c r="CA64" s="66"/>
      <c r="CB64" s="66"/>
      <c r="CC64" s="67"/>
      <c r="CD64" s="89">
        <v>8</v>
      </c>
      <c r="CE64" s="90"/>
      <c r="CF64" s="90"/>
      <c r="CG64" s="90"/>
      <c r="CH64" s="90"/>
      <c r="CI64" s="90"/>
      <c r="CJ64" s="90"/>
      <c r="CK64" s="90"/>
      <c r="CL64" s="90"/>
      <c r="CM64" s="91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</row>
    <row r="65" spans="1:108" s="6" customFormat="1" ht="30" customHeight="1">
      <c r="A65" s="73" t="s">
        <v>128</v>
      </c>
      <c r="B65" s="74"/>
      <c r="C65" s="74"/>
      <c r="D65" s="74"/>
      <c r="E65" s="74"/>
      <c r="F65" s="74"/>
      <c r="G65" s="74"/>
      <c r="H65" s="74"/>
      <c r="I65" s="75"/>
      <c r="J65" s="39"/>
      <c r="K65" s="76" t="s">
        <v>131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40"/>
      <c r="BI65" s="77" t="s">
        <v>70</v>
      </c>
      <c r="BJ65" s="78"/>
      <c r="BK65" s="78"/>
      <c r="BL65" s="78"/>
      <c r="BM65" s="78"/>
      <c r="BN65" s="78"/>
      <c r="BO65" s="78"/>
      <c r="BP65" s="78"/>
      <c r="BQ65" s="78"/>
      <c r="BR65" s="78"/>
      <c r="BS65" s="79"/>
      <c r="BT65" s="92" t="s">
        <v>35</v>
      </c>
      <c r="BU65" s="93"/>
      <c r="BV65" s="93"/>
      <c r="BW65" s="93"/>
      <c r="BX65" s="93"/>
      <c r="BY65" s="93"/>
      <c r="BZ65" s="93"/>
      <c r="CA65" s="93"/>
      <c r="CB65" s="93"/>
      <c r="CC65" s="94"/>
      <c r="CD65" s="83">
        <v>2.1</v>
      </c>
      <c r="CE65" s="84"/>
      <c r="CF65" s="84"/>
      <c r="CG65" s="84"/>
      <c r="CH65" s="84"/>
      <c r="CI65" s="84"/>
      <c r="CJ65" s="84"/>
      <c r="CK65" s="84"/>
      <c r="CL65" s="84"/>
      <c r="CM65" s="85"/>
      <c r="CN65" s="68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70"/>
    </row>
    <row r="66" spans="1:108" s="6" customFormat="1" ht="30" customHeight="1">
      <c r="A66" s="73" t="s">
        <v>71</v>
      </c>
      <c r="B66" s="74"/>
      <c r="C66" s="74"/>
      <c r="D66" s="74"/>
      <c r="E66" s="74"/>
      <c r="F66" s="74"/>
      <c r="G66" s="74"/>
      <c r="H66" s="74"/>
      <c r="I66" s="75"/>
      <c r="J66" s="39"/>
      <c r="K66" s="76" t="s">
        <v>72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40"/>
      <c r="BI66" s="77" t="s">
        <v>73</v>
      </c>
      <c r="BJ66" s="78"/>
      <c r="BK66" s="78"/>
      <c r="BL66" s="78"/>
      <c r="BM66" s="78"/>
      <c r="BN66" s="78"/>
      <c r="BO66" s="78"/>
      <c r="BP66" s="78"/>
      <c r="BQ66" s="78"/>
      <c r="BR66" s="78"/>
      <c r="BS66" s="79"/>
      <c r="BT66" s="65" t="s">
        <v>35</v>
      </c>
      <c r="BU66" s="66"/>
      <c r="BV66" s="66"/>
      <c r="BW66" s="66"/>
      <c r="BX66" s="66"/>
      <c r="BY66" s="66"/>
      <c r="BZ66" s="66"/>
      <c r="CA66" s="66"/>
      <c r="CB66" s="66"/>
      <c r="CC66" s="67"/>
      <c r="CD66" s="65">
        <f>CD67+CD68+CD69+CD70</f>
        <v>29.427000000000003</v>
      </c>
      <c r="CE66" s="66"/>
      <c r="CF66" s="66"/>
      <c r="CG66" s="66"/>
      <c r="CH66" s="66"/>
      <c r="CI66" s="66"/>
      <c r="CJ66" s="66"/>
      <c r="CK66" s="66"/>
      <c r="CL66" s="66"/>
      <c r="CM66" s="67"/>
      <c r="CN66" s="68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70"/>
    </row>
    <row r="67" spans="1:108" s="6" customFormat="1" ht="40.5" customHeight="1">
      <c r="A67" s="73" t="s">
        <v>144</v>
      </c>
      <c r="B67" s="74"/>
      <c r="C67" s="74"/>
      <c r="D67" s="74"/>
      <c r="E67" s="74"/>
      <c r="F67" s="74"/>
      <c r="G67" s="74"/>
      <c r="H67" s="74"/>
      <c r="I67" s="75"/>
      <c r="J67" s="39"/>
      <c r="K67" s="76" t="s">
        <v>147</v>
      </c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40"/>
      <c r="BI67" s="77" t="s">
        <v>73</v>
      </c>
      <c r="BJ67" s="78"/>
      <c r="BK67" s="78"/>
      <c r="BL67" s="78"/>
      <c r="BM67" s="78"/>
      <c r="BN67" s="78"/>
      <c r="BO67" s="78"/>
      <c r="BP67" s="78"/>
      <c r="BQ67" s="78"/>
      <c r="BR67" s="78"/>
      <c r="BS67" s="79"/>
      <c r="BT67" s="65" t="s">
        <v>35</v>
      </c>
      <c r="BU67" s="66"/>
      <c r="BV67" s="66"/>
      <c r="BW67" s="66"/>
      <c r="BX67" s="66"/>
      <c r="BY67" s="66"/>
      <c r="BZ67" s="66"/>
      <c r="CA67" s="66"/>
      <c r="CB67" s="66"/>
      <c r="CC67" s="67"/>
      <c r="CD67" s="89">
        <v>4.75</v>
      </c>
      <c r="CE67" s="90"/>
      <c r="CF67" s="90"/>
      <c r="CG67" s="90"/>
      <c r="CH67" s="90"/>
      <c r="CI67" s="90"/>
      <c r="CJ67" s="90"/>
      <c r="CK67" s="90"/>
      <c r="CL67" s="90"/>
      <c r="CM67" s="91"/>
      <c r="CN67" s="68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70"/>
    </row>
    <row r="68" spans="1:108" s="6" customFormat="1" ht="40.5" customHeight="1">
      <c r="A68" s="73" t="s">
        <v>145</v>
      </c>
      <c r="B68" s="74"/>
      <c r="C68" s="74"/>
      <c r="D68" s="74"/>
      <c r="E68" s="74"/>
      <c r="F68" s="74"/>
      <c r="G68" s="74"/>
      <c r="H68" s="74"/>
      <c r="I68" s="75"/>
      <c r="J68" s="47"/>
      <c r="K68" s="76" t="s">
        <v>318</v>
      </c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40"/>
      <c r="BI68" s="77" t="s">
        <v>73</v>
      </c>
      <c r="BJ68" s="78"/>
      <c r="BK68" s="78"/>
      <c r="BL68" s="78"/>
      <c r="BM68" s="78"/>
      <c r="BN68" s="78"/>
      <c r="BO68" s="78"/>
      <c r="BP68" s="78"/>
      <c r="BQ68" s="78"/>
      <c r="BR68" s="78"/>
      <c r="BS68" s="79"/>
      <c r="BT68" s="65" t="s">
        <v>35</v>
      </c>
      <c r="BU68" s="66"/>
      <c r="BV68" s="66"/>
      <c r="BW68" s="66"/>
      <c r="BX68" s="66"/>
      <c r="BY68" s="66"/>
      <c r="BZ68" s="66"/>
      <c r="CA68" s="66"/>
      <c r="CB68" s="66"/>
      <c r="CC68" s="67"/>
      <c r="CD68" s="89">
        <v>1.643</v>
      </c>
      <c r="CE68" s="90"/>
      <c r="CF68" s="90"/>
      <c r="CG68" s="90"/>
      <c r="CH68" s="90"/>
      <c r="CI68" s="90"/>
      <c r="CJ68" s="90"/>
      <c r="CK68" s="90"/>
      <c r="CL68" s="90"/>
      <c r="CM68" s="91"/>
      <c r="CN68" s="86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8"/>
    </row>
    <row r="69" spans="1:108" s="6" customFormat="1" ht="48" customHeight="1">
      <c r="A69" s="73" t="s">
        <v>146</v>
      </c>
      <c r="B69" s="74"/>
      <c r="C69" s="74"/>
      <c r="D69" s="74"/>
      <c r="E69" s="74"/>
      <c r="F69" s="74"/>
      <c r="G69" s="74"/>
      <c r="H69" s="74"/>
      <c r="I69" s="75"/>
      <c r="J69" s="39"/>
      <c r="K69" s="76" t="s">
        <v>148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40"/>
      <c r="BI69" s="77" t="s">
        <v>73</v>
      </c>
      <c r="BJ69" s="78"/>
      <c r="BK69" s="78"/>
      <c r="BL69" s="78"/>
      <c r="BM69" s="78"/>
      <c r="BN69" s="78"/>
      <c r="BO69" s="78"/>
      <c r="BP69" s="78"/>
      <c r="BQ69" s="78"/>
      <c r="BR69" s="78"/>
      <c r="BS69" s="79"/>
      <c r="BT69" s="65" t="s">
        <v>35</v>
      </c>
      <c r="BU69" s="66"/>
      <c r="BV69" s="66"/>
      <c r="BW69" s="66"/>
      <c r="BX69" s="66"/>
      <c r="BY69" s="66"/>
      <c r="BZ69" s="66"/>
      <c r="CA69" s="66"/>
      <c r="CB69" s="66"/>
      <c r="CC69" s="67"/>
      <c r="CD69" s="89">
        <v>16.984</v>
      </c>
      <c r="CE69" s="90"/>
      <c r="CF69" s="90"/>
      <c r="CG69" s="90"/>
      <c r="CH69" s="90"/>
      <c r="CI69" s="90"/>
      <c r="CJ69" s="90"/>
      <c r="CK69" s="90"/>
      <c r="CL69" s="90"/>
      <c r="CM69" s="91"/>
      <c r="CN69" s="86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8"/>
    </row>
    <row r="70" spans="1:108" s="6" customFormat="1" ht="48.75" customHeight="1">
      <c r="A70" s="73" t="s">
        <v>317</v>
      </c>
      <c r="B70" s="74"/>
      <c r="C70" s="74"/>
      <c r="D70" s="74"/>
      <c r="E70" s="74"/>
      <c r="F70" s="74"/>
      <c r="G70" s="74"/>
      <c r="H70" s="74"/>
      <c r="I70" s="75"/>
      <c r="J70" s="39"/>
      <c r="K70" s="76" t="s">
        <v>149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40"/>
      <c r="BI70" s="77" t="s">
        <v>73</v>
      </c>
      <c r="BJ70" s="78"/>
      <c r="BK70" s="78"/>
      <c r="BL70" s="78"/>
      <c r="BM70" s="78"/>
      <c r="BN70" s="78"/>
      <c r="BO70" s="78"/>
      <c r="BP70" s="78"/>
      <c r="BQ70" s="78"/>
      <c r="BR70" s="78"/>
      <c r="BS70" s="79"/>
      <c r="BT70" s="65" t="s">
        <v>35</v>
      </c>
      <c r="BU70" s="66"/>
      <c r="BV70" s="66"/>
      <c r="BW70" s="66"/>
      <c r="BX70" s="66"/>
      <c r="BY70" s="66"/>
      <c r="BZ70" s="66"/>
      <c r="CA70" s="66"/>
      <c r="CB70" s="66"/>
      <c r="CC70" s="67"/>
      <c r="CD70" s="89">
        <v>6.05</v>
      </c>
      <c r="CE70" s="90"/>
      <c r="CF70" s="90"/>
      <c r="CG70" s="90"/>
      <c r="CH70" s="90"/>
      <c r="CI70" s="90"/>
      <c r="CJ70" s="90"/>
      <c r="CK70" s="90"/>
      <c r="CL70" s="90"/>
      <c r="CM70" s="91"/>
      <c r="CN70" s="86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8"/>
    </row>
    <row r="71" spans="1:108" s="6" customFormat="1" ht="30" customHeight="1">
      <c r="A71" s="73" t="s">
        <v>74</v>
      </c>
      <c r="B71" s="74"/>
      <c r="C71" s="74"/>
      <c r="D71" s="74"/>
      <c r="E71" s="74"/>
      <c r="F71" s="74"/>
      <c r="G71" s="74"/>
      <c r="H71" s="74"/>
      <c r="I71" s="75"/>
      <c r="J71" s="39"/>
      <c r="K71" s="76" t="s">
        <v>75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40"/>
      <c r="BI71" s="77" t="s">
        <v>73</v>
      </c>
      <c r="BJ71" s="78"/>
      <c r="BK71" s="78"/>
      <c r="BL71" s="78"/>
      <c r="BM71" s="78"/>
      <c r="BN71" s="78"/>
      <c r="BO71" s="78"/>
      <c r="BP71" s="78"/>
      <c r="BQ71" s="78"/>
      <c r="BR71" s="78"/>
      <c r="BS71" s="79"/>
      <c r="BT71" s="65" t="s">
        <v>35</v>
      </c>
      <c r="BU71" s="66"/>
      <c r="BV71" s="66"/>
      <c r="BW71" s="66"/>
      <c r="BX71" s="66"/>
      <c r="BY71" s="66"/>
      <c r="BZ71" s="66"/>
      <c r="CA71" s="66"/>
      <c r="CB71" s="66"/>
      <c r="CC71" s="67"/>
      <c r="CD71" s="65">
        <f>CD72+CD73+CD74</f>
        <v>840.6</v>
      </c>
      <c r="CE71" s="66"/>
      <c r="CF71" s="66"/>
      <c r="CG71" s="66"/>
      <c r="CH71" s="66"/>
      <c r="CI71" s="66"/>
      <c r="CJ71" s="66"/>
      <c r="CK71" s="66"/>
      <c r="CL71" s="66"/>
      <c r="CM71" s="67"/>
      <c r="CN71" s="86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8"/>
    </row>
    <row r="72" spans="1:108" s="6" customFormat="1" ht="30" customHeight="1">
      <c r="A72" s="73" t="s">
        <v>138</v>
      </c>
      <c r="B72" s="74"/>
      <c r="C72" s="74"/>
      <c r="D72" s="74"/>
      <c r="E72" s="74"/>
      <c r="F72" s="74"/>
      <c r="G72" s="74"/>
      <c r="H72" s="74"/>
      <c r="I72" s="75"/>
      <c r="J72" s="39"/>
      <c r="K72" s="76" t="s">
        <v>141</v>
      </c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40"/>
      <c r="BI72" s="77" t="s">
        <v>73</v>
      </c>
      <c r="BJ72" s="78"/>
      <c r="BK72" s="78"/>
      <c r="BL72" s="78"/>
      <c r="BM72" s="78"/>
      <c r="BN72" s="78"/>
      <c r="BO72" s="78"/>
      <c r="BP72" s="78"/>
      <c r="BQ72" s="78"/>
      <c r="BR72" s="78"/>
      <c r="BS72" s="79"/>
      <c r="BT72" s="65" t="s">
        <v>35</v>
      </c>
      <c r="BU72" s="66"/>
      <c r="BV72" s="66"/>
      <c r="BW72" s="66"/>
      <c r="BX72" s="66"/>
      <c r="BY72" s="66"/>
      <c r="BZ72" s="66"/>
      <c r="CA72" s="66"/>
      <c r="CB72" s="66"/>
      <c r="CC72" s="67"/>
      <c r="CD72" s="89">
        <v>310.4</v>
      </c>
      <c r="CE72" s="90"/>
      <c r="CF72" s="90"/>
      <c r="CG72" s="90"/>
      <c r="CH72" s="90"/>
      <c r="CI72" s="90"/>
      <c r="CJ72" s="90"/>
      <c r="CK72" s="90"/>
      <c r="CL72" s="90"/>
      <c r="CM72" s="91"/>
      <c r="CN72" s="86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8"/>
    </row>
    <row r="73" spans="1:108" s="6" customFormat="1" ht="30" customHeight="1">
      <c r="A73" s="73" t="s">
        <v>139</v>
      </c>
      <c r="B73" s="74"/>
      <c r="C73" s="74"/>
      <c r="D73" s="74"/>
      <c r="E73" s="74"/>
      <c r="F73" s="74"/>
      <c r="G73" s="74"/>
      <c r="H73" s="74"/>
      <c r="I73" s="75"/>
      <c r="J73" s="39"/>
      <c r="K73" s="76" t="s">
        <v>142</v>
      </c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40"/>
      <c r="BI73" s="77" t="s">
        <v>73</v>
      </c>
      <c r="BJ73" s="78"/>
      <c r="BK73" s="78"/>
      <c r="BL73" s="78"/>
      <c r="BM73" s="78"/>
      <c r="BN73" s="78"/>
      <c r="BO73" s="78"/>
      <c r="BP73" s="78"/>
      <c r="BQ73" s="78"/>
      <c r="BR73" s="78"/>
      <c r="BS73" s="79"/>
      <c r="BT73" s="65" t="s">
        <v>35</v>
      </c>
      <c r="BU73" s="66"/>
      <c r="BV73" s="66"/>
      <c r="BW73" s="66"/>
      <c r="BX73" s="66"/>
      <c r="BY73" s="66"/>
      <c r="BZ73" s="66"/>
      <c r="CA73" s="66"/>
      <c r="CB73" s="66"/>
      <c r="CC73" s="67"/>
      <c r="CD73" s="89">
        <v>88.6</v>
      </c>
      <c r="CE73" s="90"/>
      <c r="CF73" s="90"/>
      <c r="CG73" s="90"/>
      <c r="CH73" s="90"/>
      <c r="CI73" s="90"/>
      <c r="CJ73" s="90"/>
      <c r="CK73" s="90"/>
      <c r="CL73" s="90"/>
      <c r="CM73" s="91"/>
      <c r="CN73" s="86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8"/>
    </row>
    <row r="74" spans="1:108" s="6" customFormat="1" ht="30" customHeight="1">
      <c r="A74" s="73" t="s">
        <v>140</v>
      </c>
      <c r="B74" s="74"/>
      <c r="C74" s="74"/>
      <c r="D74" s="74"/>
      <c r="E74" s="74"/>
      <c r="F74" s="74"/>
      <c r="G74" s="74"/>
      <c r="H74" s="74"/>
      <c r="I74" s="75"/>
      <c r="J74" s="39"/>
      <c r="K74" s="76" t="s">
        <v>143</v>
      </c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40"/>
      <c r="BI74" s="77" t="s">
        <v>73</v>
      </c>
      <c r="BJ74" s="78"/>
      <c r="BK74" s="78"/>
      <c r="BL74" s="78"/>
      <c r="BM74" s="78"/>
      <c r="BN74" s="78"/>
      <c r="BO74" s="78"/>
      <c r="BP74" s="78"/>
      <c r="BQ74" s="78"/>
      <c r="BR74" s="78"/>
      <c r="BS74" s="79"/>
      <c r="BT74" s="65" t="s">
        <v>35</v>
      </c>
      <c r="BU74" s="66"/>
      <c r="BV74" s="66"/>
      <c r="BW74" s="66"/>
      <c r="BX74" s="66"/>
      <c r="BY74" s="66"/>
      <c r="BZ74" s="66"/>
      <c r="CA74" s="66"/>
      <c r="CB74" s="66"/>
      <c r="CC74" s="67"/>
      <c r="CD74" s="89">
        <v>441.6</v>
      </c>
      <c r="CE74" s="90"/>
      <c r="CF74" s="90"/>
      <c r="CG74" s="90"/>
      <c r="CH74" s="90"/>
      <c r="CI74" s="90"/>
      <c r="CJ74" s="90"/>
      <c r="CK74" s="90"/>
      <c r="CL74" s="90"/>
      <c r="CM74" s="91"/>
      <c r="CN74" s="86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8"/>
    </row>
    <row r="75" spans="1:108" s="6" customFormat="1" ht="15" customHeight="1">
      <c r="A75" s="73" t="s">
        <v>76</v>
      </c>
      <c r="B75" s="74"/>
      <c r="C75" s="74"/>
      <c r="D75" s="74"/>
      <c r="E75" s="74"/>
      <c r="F75" s="74"/>
      <c r="G75" s="74"/>
      <c r="H75" s="74"/>
      <c r="I75" s="75"/>
      <c r="J75" s="39"/>
      <c r="K75" s="76" t="s">
        <v>77</v>
      </c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40"/>
      <c r="BI75" s="77" t="s">
        <v>78</v>
      </c>
      <c r="BJ75" s="78"/>
      <c r="BK75" s="78"/>
      <c r="BL75" s="78"/>
      <c r="BM75" s="78"/>
      <c r="BN75" s="78"/>
      <c r="BO75" s="78"/>
      <c r="BP75" s="78"/>
      <c r="BQ75" s="78"/>
      <c r="BR75" s="78"/>
      <c r="BS75" s="79"/>
      <c r="BT75" s="65" t="s">
        <v>35</v>
      </c>
      <c r="BU75" s="66"/>
      <c r="BV75" s="66"/>
      <c r="BW75" s="66"/>
      <c r="BX75" s="66"/>
      <c r="BY75" s="66"/>
      <c r="BZ75" s="66"/>
      <c r="CA75" s="66"/>
      <c r="CB75" s="66"/>
      <c r="CC75" s="67"/>
      <c r="CD75" s="65">
        <f>CD76+CD77+CD78+CD79</f>
        <v>23.054000000000002</v>
      </c>
      <c r="CE75" s="66"/>
      <c r="CF75" s="66"/>
      <c r="CG75" s="66"/>
      <c r="CH75" s="66"/>
      <c r="CI75" s="66"/>
      <c r="CJ75" s="66"/>
      <c r="CK75" s="66"/>
      <c r="CL75" s="66"/>
      <c r="CM75" s="67"/>
      <c r="CN75" s="86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8"/>
    </row>
    <row r="76" spans="1:108" s="6" customFormat="1" ht="29.25" customHeight="1">
      <c r="A76" s="73" t="s">
        <v>132</v>
      </c>
      <c r="B76" s="74"/>
      <c r="C76" s="74"/>
      <c r="D76" s="74"/>
      <c r="E76" s="74"/>
      <c r="F76" s="74"/>
      <c r="G76" s="74"/>
      <c r="H76" s="74"/>
      <c r="I76" s="75"/>
      <c r="J76" s="39"/>
      <c r="K76" s="76" t="s">
        <v>135</v>
      </c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40"/>
      <c r="BI76" s="77" t="s">
        <v>78</v>
      </c>
      <c r="BJ76" s="78"/>
      <c r="BK76" s="78"/>
      <c r="BL76" s="78"/>
      <c r="BM76" s="78"/>
      <c r="BN76" s="78"/>
      <c r="BO76" s="78"/>
      <c r="BP76" s="78"/>
      <c r="BQ76" s="78"/>
      <c r="BR76" s="78"/>
      <c r="BS76" s="79"/>
      <c r="BT76" s="65" t="s">
        <v>35</v>
      </c>
      <c r="BU76" s="66"/>
      <c r="BV76" s="66"/>
      <c r="BW76" s="66"/>
      <c r="BX76" s="66"/>
      <c r="BY76" s="66"/>
      <c r="BZ76" s="66"/>
      <c r="CA76" s="66"/>
      <c r="CB76" s="66"/>
      <c r="CC76" s="67"/>
      <c r="CD76" s="89">
        <v>2.5</v>
      </c>
      <c r="CE76" s="90"/>
      <c r="CF76" s="90"/>
      <c r="CG76" s="90"/>
      <c r="CH76" s="90"/>
      <c r="CI76" s="90"/>
      <c r="CJ76" s="90"/>
      <c r="CK76" s="90"/>
      <c r="CL76" s="90"/>
      <c r="CM76" s="91"/>
      <c r="CN76" s="86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8"/>
    </row>
    <row r="77" spans="1:108" s="6" customFormat="1" ht="29.25" customHeight="1">
      <c r="A77" s="73" t="s">
        <v>133</v>
      </c>
      <c r="B77" s="74"/>
      <c r="C77" s="74"/>
      <c r="D77" s="74"/>
      <c r="E77" s="74"/>
      <c r="F77" s="74"/>
      <c r="G77" s="74"/>
      <c r="H77" s="74"/>
      <c r="I77" s="75"/>
      <c r="J77" s="47"/>
      <c r="K77" s="76" t="s">
        <v>136</v>
      </c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40"/>
      <c r="BI77" s="77" t="s">
        <v>78</v>
      </c>
      <c r="BJ77" s="78"/>
      <c r="BK77" s="78"/>
      <c r="BL77" s="78"/>
      <c r="BM77" s="78"/>
      <c r="BN77" s="78"/>
      <c r="BO77" s="78"/>
      <c r="BP77" s="78"/>
      <c r="BQ77" s="78"/>
      <c r="BR77" s="78"/>
      <c r="BS77" s="79"/>
      <c r="BT77" s="92" t="s">
        <v>35</v>
      </c>
      <c r="BU77" s="93"/>
      <c r="BV77" s="93"/>
      <c r="BW77" s="93"/>
      <c r="BX77" s="93"/>
      <c r="BY77" s="93"/>
      <c r="BZ77" s="93"/>
      <c r="CA77" s="93"/>
      <c r="CB77" s="93"/>
      <c r="CC77" s="94"/>
      <c r="CD77" s="83">
        <v>1.095</v>
      </c>
      <c r="CE77" s="84"/>
      <c r="CF77" s="84"/>
      <c r="CG77" s="84"/>
      <c r="CH77" s="84"/>
      <c r="CI77" s="84"/>
      <c r="CJ77" s="84"/>
      <c r="CK77" s="84"/>
      <c r="CL77" s="84"/>
      <c r="CM77" s="85"/>
      <c r="CN77" s="86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8"/>
    </row>
    <row r="78" spans="1:108" s="6" customFormat="1" ht="33" customHeight="1">
      <c r="A78" s="73" t="s">
        <v>134</v>
      </c>
      <c r="B78" s="74"/>
      <c r="C78" s="74"/>
      <c r="D78" s="74"/>
      <c r="E78" s="74"/>
      <c r="F78" s="74"/>
      <c r="G78" s="74"/>
      <c r="H78" s="74"/>
      <c r="I78" s="75"/>
      <c r="J78" s="39"/>
      <c r="K78" s="76" t="s">
        <v>136</v>
      </c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40"/>
      <c r="BI78" s="77" t="s">
        <v>78</v>
      </c>
      <c r="BJ78" s="78"/>
      <c r="BK78" s="78"/>
      <c r="BL78" s="78"/>
      <c r="BM78" s="78"/>
      <c r="BN78" s="78"/>
      <c r="BO78" s="78"/>
      <c r="BP78" s="78"/>
      <c r="BQ78" s="78"/>
      <c r="BR78" s="78"/>
      <c r="BS78" s="79"/>
      <c r="BT78" s="92" t="s">
        <v>35</v>
      </c>
      <c r="BU78" s="93"/>
      <c r="BV78" s="93"/>
      <c r="BW78" s="93"/>
      <c r="BX78" s="93"/>
      <c r="BY78" s="93"/>
      <c r="BZ78" s="93"/>
      <c r="CA78" s="93"/>
      <c r="CB78" s="93"/>
      <c r="CC78" s="94"/>
      <c r="CD78" s="83">
        <v>15.44</v>
      </c>
      <c r="CE78" s="84"/>
      <c r="CF78" s="84"/>
      <c r="CG78" s="84"/>
      <c r="CH78" s="84"/>
      <c r="CI78" s="84"/>
      <c r="CJ78" s="84"/>
      <c r="CK78" s="84"/>
      <c r="CL78" s="84"/>
      <c r="CM78" s="85"/>
      <c r="CN78" s="86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8"/>
    </row>
    <row r="79" spans="1:108" s="6" customFormat="1" ht="30" customHeight="1">
      <c r="A79" s="73" t="s">
        <v>319</v>
      </c>
      <c r="B79" s="74"/>
      <c r="C79" s="74"/>
      <c r="D79" s="74"/>
      <c r="E79" s="74"/>
      <c r="F79" s="74"/>
      <c r="G79" s="74"/>
      <c r="H79" s="74"/>
      <c r="I79" s="75"/>
      <c r="J79" s="39"/>
      <c r="K79" s="76" t="s">
        <v>137</v>
      </c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40"/>
      <c r="BI79" s="77" t="s">
        <v>78</v>
      </c>
      <c r="BJ79" s="78"/>
      <c r="BK79" s="78"/>
      <c r="BL79" s="78"/>
      <c r="BM79" s="78"/>
      <c r="BN79" s="78"/>
      <c r="BO79" s="78"/>
      <c r="BP79" s="78"/>
      <c r="BQ79" s="78"/>
      <c r="BR79" s="78"/>
      <c r="BS79" s="79"/>
      <c r="BT79" s="92" t="s">
        <v>35</v>
      </c>
      <c r="BU79" s="93"/>
      <c r="BV79" s="93"/>
      <c r="BW79" s="93"/>
      <c r="BX79" s="93"/>
      <c r="BY79" s="93"/>
      <c r="BZ79" s="93"/>
      <c r="CA79" s="93"/>
      <c r="CB79" s="93"/>
      <c r="CC79" s="94"/>
      <c r="CD79" s="83">
        <v>4.019</v>
      </c>
      <c r="CE79" s="84"/>
      <c r="CF79" s="84"/>
      <c r="CG79" s="84"/>
      <c r="CH79" s="84"/>
      <c r="CI79" s="84"/>
      <c r="CJ79" s="84"/>
      <c r="CK79" s="84"/>
      <c r="CL79" s="84"/>
      <c r="CM79" s="85"/>
      <c r="CN79" s="86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8"/>
    </row>
    <row r="80" spans="1:108" s="6" customFormat="1" ht="15" customHeight="1">
      <c r="A80" s="73" t="s">
        <v>79</v>
      </c>
      <c r="B80" s="74"/>
      <c r="C80" s="74"/>
      <c r="D80" s="74"/>
      <c r="E80" s="74"/>
      <c r="F80" s="74"/>
      <c r="G80" s="74"/>
      <c r="H80" s="74"/>
      <c r="I80" s="75"/>
      <c r="J80" s="39"/>
      <c r="K80" s="76" t="s">
        <v>80</v>
      </c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40"/>
      <c r="BI80" s="77" t="s">
        <v>64</v>
      </c>
      <c r="BJ80" s="78"/>
      <c r="BK80" s="78"/>
      <c r="BL80" s="78"/>
      <c r="BM80" s="78"/>
      <c r="BN80" s="78"/>
      <c r="BO80" s="78"/>
      <c r="BP80" s="78"/>
      <c r="BQ80" s="78"/>
      <c r="BR80" s="78"/>
      <c r="BS80" s="79"/>
      <c r="BT80" s="65" t="s">
        <v>35</v>
      </c>
      <c r="BU80" s="66"/>
      <c r="BV80" s="66"/>
      <c r="BW80" s="66"/>
      <c r="BX80" s="66"/>
      <c r="BY80" s="66"/>
      <c r="BZ80" s="66"/>
      <c r="CA80" s="66"/>
      <c r="CB80" s="66"/>
      <c r="CC80" s="67"/>
      <c r="CD80" s="89">
        <v>0.01</v>
      </c>
      <c r="CE80" s="90"/>
      <c r="CF80" s="90"/>
      <c r="CG80" s="90"/>
      <c r="CH80" s="90"/>
      <c r="CI80" s="90"/>
      <c r="CJ80" s="90"/>
      <c r="CK80" s="90"/>
      <c r="CL80" s="90"/>
      <c r="CM80" s="91"/>
      <c r="CN80" s="86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8"/>
    </row>
    <row r="81" spans="1:108" s="6" customFormat="1" ht="30" customHeight="1">
      <c r="A81" s="73" t="s">
        <v>81</v>
      </c>
      <c r="B81" s="74"/>
      <c r="C81" s="74"/>
      <c r="D81" s="74"/>
      <c r="E81" s="74"/>
      <c r="F81" s="74"/>
      <c r="G81" s="74"/>
      <c r="H81" s="74"/>
      <c r="I81" s="75"/>
      <c r="J81" s="39"/>
      <c r="K81" s="76" t="s">
        <v>82</v>
      </c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40"/>
      <c r="BI81" s="77" t="s">
        <v>5</v>
      </c>
      <c r="BJ81" s="78"/>
      <c r="BK81" s="78"/>
      <c r="BL81" s="78"/>
      <c r="BM81" s="78"/>
      <c r="BN81" s="78"/>
      <c r="BO81" s="78"/>
      <c r="BP81" s="78"/>
      <c r="BQ81" s="78"/>
      <c r="BR81" s="78"/>
      <c r="BS81" s="79"/>
      <c r="BT81" s="65" t="s">
        <v>35</v>
      </c>
      <c r="BU81" s="66"/>
      <c r="BV81" s="66"/>
      <c r="BW81" s="66"/>
      <c r="BX81" s="66"/>
      <c r="BY81" s="66"/>
      <c r="BZ81" s="66"/>
      <c r="CA81" s="66"/>
      <c r="CB81" s="66"/>
      <c r="CC81" s="67"/>
      <c r="CD81" s="89">
        <f>('[2]аморт П 1.17'!$C$7)</f>
        <v>4000</v>
      </c>
      <c r="CE81" s="90"/>
      <c r="CF81" s="90"/>
      <c r="CG81" s="90"/>
      <c r="CH81" s="90"/>
      <c r="CI81" s="90"/>
      <c r="CJ81" s="90"/>
      <c r="CK81" s="90"/>
      <c r="CL81" s="90"/>
      <c r="CM81" s="91"/>
      <c r="CN81" s="86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8"/>
    </row>
    <row r="82" spans="1:108" s="6" customFormat="1" ht="30" customHeight="1">
      <c r="A82" s="73" t="s">
        <v>83</v>
      </c>
      <c r="B82" s="74"/>
      <c r="C82" s="74"/>
      <c r="D82" s="74"/>
      <c r="E82" s="74"/>
      <c r="F82" s="74"/>
      <c r="G82" s="74"/>
      <c r="H82" s="74"/>
      <c r="I82" s="75"/>
      <c r="J82" s="39"/>
      <c r="K82" s="76" t="s">
        <v>84</v>
      </c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40"/>
      <c r="BI82" s="77" t="s">
        <v>5</v>
      </c>
      <c r="BJ82" s="78"/>
      <c r="BK82" s="78"/>
      <c r="BL82" s="78"/>
      <c r="BM82" s="78"/>
      <c r="BN82" s="78"/>
      <c r="BO82" s="78"/>
      <c r="BP82" s="78"/>
      <c r="BQ82" s="78"/>
      <c r="BR82" s="78"/>
      <c r="BS82" s="79"/>
      <c r="BT82" s="65" t="s">
        <v>35</v>
      </c>
      <c r="BU82" s="66"/>
      <c r="BV82" s="66"/>
      <c r="BW82" s="66"/>
      <c r="BX82" s="66"/>
      <c r="BY82" s="66"/>
      <c r="BZ82" s="66"/>
      <c r="CA82" s="66"/>
      <c r="CB82" s="66"/>
      <c r="CC82" s="67"/>
      <c r="CD82" s="65">
        <v>0</v>
      </c>
      <c r="CE82" s="66"/>
      <c r="CF82" s="66"/>
      <c r="CG82" s="66"/>
      <c r="CH82" s="66"/>
      <c r="CI82" s="66"/>
      <c r="CJ82" s="66"/>
      <c r="CK82" s="66"/>
      <c r="CL82" s="66"/>
      <c r="CM82" s="67"/>
      <c r="CN82" s="86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8"/>
    </row>
    <row r="83" spans="1:108" s="6" customFormat="1" ht="45" customHeight="1">
      <c r="A83" s="73" t="s">
        <v>85</v>
      </c>
      <c r="B83" s="74"/>
      <c r="C83" s="74"/>
      <c r="D83" s="74"/>
      <c r="E83" s="74"/>
      <c r="F83" s="74"/>
      <c r="G83" s="74"/>
      <c r="H83" s="74"/>
      <c r="I83" s="75"/>
      <c r="J83" s="39"/>
      <c r="K83" s="76" t="s">
        <v>86</v>
      </c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40"/>
      <c r="BI83" s="77" t="s">
        <v>64</v>
      </c>
      <c r="BJ83" s="78"/>
      <c r="BK83" s="78"/>
      <c r="BL83" s="78"/>
      <c r="BM83" s="78"/>
      <c r="BN83" s="78"/>
      <c r="BO83" s="78"/>
      <c r="BP83" s="78"/>
      <c r="BQ83" s="78"/>
      <c r="BR83" s="78"/>
      <c r="BS83" s="79"/>
      <c r="BT83" s="65">
        <v>6.8005</v>
      </c>
      <c r="BU83" s="66"/>
      <c r="BV83" s="66"/>
      <c r="BW83" s="66"/>
      <c r="BX83" s="66"/>
      <c r="BY83" s="66"/>
      <c r="BZ83" s="66"/>
      <c r="CA83" s="66"/>
      <c r="CB83" s="66"/>
      <c r="CC83" s="67"/>
      <c r="CD83" s="65">
        <f>BT83</f>
        <v>6.8005</v>
      </c>
      <c r="CE83" s="66"/>
      <c r="CF83" s="66"/>
      <c r="CG83" s="66"/>
      <c r="CH83" s="66"/>
      <c r="CI83" s="66"/>
      <c r="CJ83" s="66"/>
      <c r="CK83" s="66"/>
      <c r="CL83" s="66"/>
      <c r="CM83" s="67"/>
      <c r="CN83" s="80" t="s">
        <v>35</v>
      </c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2"/>
    </row>
    <row r="85" s="1" customFormat="1" ht="12.75">
      <c r="G85" s="1" t="s">
        <v>18</v>
      </c>
    </row>
    <row r="86" spans="1:108" s="1" customFormat="1" ht="68.25" customHeight="1">
      <c r="A86" s="71" t="s">
        <v>87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</row>
    <row r="87" spans="1:108" s="1" customFormat="1" ht="25.5" customHeight="1">
      <c r="A87" s="71" t="s">
        <v>88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</row>
    <row r="88" spans="1:108" s="1" customFormat="1" ht="25.5" customHeight="1">
      <c r="A88" s="71" t="s">
        <v>113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</row>
    <row r="89" spans="1:108" s="1" customFormat="1" ht="25.5" customHeight="1">
      <c r="A89" s="71" t="s">
        <v>89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</row>
    <row r="90" spans="1:108" s="1" customFormat="1" ht="25.5" customHeight="1">
      <c r="A90" s="71" t="s">
        <v>90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</row>
    <row r="91" ht="3" customHeight="1"/>
  </sheetData>
  <sheetProtection/>
  <mergeCells count="423">
    <mergeCell ref="CN68:DD68"/>
    <mergeCell ref="A77:I77"/>
    <mergeCell ref="K77:BG77"/>
    <mergeCell ref="BI77:BS77"/>
    <mergeCell ref="BT77:CC77"/>
    <mergeCell ref="CD77:CM77"/>
    <mergeCell ref="CN77:DD77"/>
    <mergeCell ref="A68:I68"/>
    <mergeCell ref="K68:BG68"/>
    <mergeCell ref="BI68:BS68"/>
    <mergeCell ref="CD68:CM68"/>
    <mergeCell ref="K63:BG63"/>
    <mergeCell ref="K64:BG64"/>
    <mergeCell ref="A63:I63"/>
    <mergeCell ref="A64:I64"/>
    <mergeCell ref="BI63:BS63"/>
    <mergeCell ref="BI64:BS64"/>
    <mergeCell ref="BT63:CC63"/>
    <mergeCell ref="BT64:CC64"/>
    <mergeCell ref="CD63:CM63"/>
    <mergeCell ref="CD64:CM64"/>
    <mergeCell ref="CN63:DD63"/>
    <mergeCell ref="CN64:DD64"/>
    <mergeCell ref="K76:BG76"/>
    <mergeCell ref="K78:BG78"/>
    <mergeCell ref="CD76:CM76"/>
    <mergeCell ref="CD78:CM78"/>
    <mergeCell ref="CN76:DD76"/>
    <mergeCell ref="CN78:DD78"/>
    <mergeCell ref="A76:I76"/>
    <mergeCell ref="A78:I78"/>
    <mergeCell ref="BI76:BS76"/>
    <mergeCell ref="BI78:BS78"/>
    <mergeCell ref="BT76:CC76"/>
    <mergeCell ref="BT78:CC78"/>
    <mergeCell ref="CN73:DD73"/>
    <mergeCell ref="CN72:DD72"/>
    <mergeCell ref="K72:BG72"/>
    <mergeCell ref="K73:BG73"/>
    <mergeCell ref="A72:I72"/>
    <mergeCell ref="A73:I73"/>
    <mergeCell ref="BI72:BS72"/>
    <mergeCell ref="BI73:BS73"/>
    <mergeCell ref="CD67:CM67"/>
    <mergeCell ref="CD69:CM69"/>
    <mergeCell ref="CN67:DD67"/>
    <mergeCell ref="CN69:DD69"/>
    <mergeCell ref="A67:I67"/>
    <mergeCell ref="A69:I69"/>
    <mergeCell ref="K67:BG67"/>
    <mergeCell ref="K69:BG69"/>
    <mergeCell ref="BI67:BS67"/>
    <mergeCell ref="BI69:BS6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1:CM41"/>
    <mergeCell ref="CN41:DD41"/>
    <mergeCell ref="BI39:BS39"/>
    <mergeCell ref="BT39:CC39"/>
    <mergeCell ref="CD29:CM29"/>
    <mergeCell ref="CN29:DD29"/>
    <mergeCell ref="CD30:CM30"/>
    <mergeCell ref="CN30:DD30"/>
    <mergeCell ref="CD39:CM39"/>
    <mergeCell ref="CN39:DD39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51:CM51"/>
    <mergeCell ref="CN51:DD51"/>
    <mergeCell ref="CD53:CM53"/>
    <mergeCell ref="CN53:DD53"/>
    <mergeCell ref="A50:I50"/>
    <mergeCell ref="K50:BG50"/>
    <mergeCell ref="BI50:BS50"/>
    <mergeCell ref="BT50:CC50"/>
    <mergeCell ref="CD52:CM52"/>
    <mergeCell ref="CN52:DD52"/>
    <mergeCell ref="CD55:CM55"/>
    <mergeCell ref="CN55:DD55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61:I61"/>
    <mergeCell ref="K61:BG61"/>
    <mergeCell ref="BI61:BS61"/>
    <mergeCell ref="BT61:CC61"/>
    <mergeCell ref="CD65:CM65"/>
    <mergeCell ref="CN65:DD65"/>
    <mergeCell ref="A62:I62"/>
    <mergeCell ref="K62:BG62"/>
    <mergeCell ref="BI62:BS62"/>
    <mergeCell ref="BT62:CC62"/>
    <mergeCell ref="CD61:CM61"/>
    <mergeCell ref="CD62:CM62"/>
    <mergeCell ref="CN62:DD62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0:I70"/>
    <mergeCell ref="K70:BG70"/>
    <mergeCell ref="BI70:BS70"/>
    <mergeCell ref="BT70:CC70"/>
    <mergeCell ref="BT67:CC67"/>
    <mergeCell ref="BT69:CC69"/>
    <mergeCell ref="BT68:CC68"/>
    <mergeCell ref="A71:I71"/>
    <mergeCell ref="K71:BG71"/>
    <mergeCell ref="BI71:BS71"/>
    <mergeCell ref="BT71:CC71"/>
    <mergeCell ref="A74:I74"/>
    <mergeCell ref="K74:BG74"/>
    <mergeCell ref="BT72:CC72"/>
    <mergeCell ref="BT73:CC73"/>
    <mergeCell ref="CD70:CM70"/>
    <mergeCell ref="CN70:DD70"/>
    <mergeCell ref="CD71:CM71"/>
    <mergeCell ref="CN71:DD71"/>
    <mergeCell ref="CD75:CM75"/>
    <mergeCell ref="CN75:DD75"/>
    <mergeCell ref="CD74:CM74"/>
    <mergeCell ref="CN74:DD74"/>
    <mergeCell ref="CD72:CM72"/>
    <mergeCell ref="CD73:CM73"/>
    <mergeCell ref="A75:I75"/>
    <mergeCell ref="K75:BG75"/>
    <mergeCell ref="BI75:BS75"/>
    <mergeCell ref="BT75:CC75"/>
    <mergeCell ref="BI74:BS74"/>
    <mergeCell ref="BT74:CC74"/>
    <mergeCell ref="A79:I79"/>
    <mergeCell ref="K79:BG79"/>
    <mergeCell ref="BI79:BS79"/>
    <mergeCell ref="BT79:CC79"/>
    <mergeCell ref="CD81:CM81"/>
    <mergeCell ref="CN81:DD81"/>
    <mergeCell ref="A80:I80"/>
    <mergeCell ref="K80:BG80"/>
    <mergeCell ref="BI80:BS80"/>
    <mergeCell ref="BT80:CC80"/>
    <mergeCell ref="CD79:CM79"/>
    <mergeCell ref="CN79:DD79"/>
    <mergeCell ref="CD80:CM80"/>
    <mergeCell ref="CN80:DD80"/>
    <mergeCell ref="CD82:CM82"/>
    <mergeCell ref="CN82:DD82"/>
    <mergeCell ref="A81:I81"/>
    <mergeCell ref="K81:BG81"/>
    <mergeCell ref="A82:I82"/>
    <mergeCell ref="K82:BG82"/>
    <mergeCell ref="BI82:BS82"/>
    <mergeCell ref="BT82:CC82"/>
    <mergeCell ref="BI81:BS81"/>
    <mergeCell ref="BT81:CC81"/>
    <mergeCell ref="A90:DD90"/>
    <mergeCell ref="K27:BG27"/>
    <mergeCell ref="A28:I28"/>
    <mergeCell ref="K28:BG28"/>
    <mergeCell ref="BI28:BS28"/>
    <mergeCell ref="BT28:CC28"/>
    <mergeCell ref="CD28:CM28"/>
    <mergeCell ref="CN28:DD28"/>
    <mergeCell ref="CD83:CM83"/>
    <mergeCell ref="CN83:DD83"/>
    <mergeCell ref="CD40:CM40"/>
    <mergeCell ref="CN40:DD40"/>
    <mergeCell ref="A88:DD88"/>
    <mergeCell ref="A89:DD89"/>
    <mergeCell ref="A86:DD86"/>
    <mergeCell ref="A87:DD87"/>
    <mergeCell ref="A83:I83"/>
    <mergeCell ref="K83:BG83"/>
    <mergeCell ref="BI83:BS83"/>
    <mergeCell ref="BT83:CC83"/>
    <mergeCell ref="A39:I39"/>
    <mergeCell ref="K39:BG39"/>
    <mergeCell ref="A47:I47"/>
    <mergeCell ref="K47:BG47"/>
    <mergeCell ref="BI47:BS47"/>
    <mergeCell ref="BT47:CC47"/>
    <mergeCell ref="A40:I40"/>
    <mergeCell ref="K40:BG40"/>
    <mergeCell ref="BI40:BS40"/>
    <mergeCell ref="BT40:CC40"/>
    <mergeCell ref="A48:I48"/>
    <mergeCell ref="K48:BG48"/>
    <mergeCell ref="BI48:BS48"/>
    <mergeCell ref="BT48:CC48"/>
    <mergeCell ref="A49:I49"/>
    <mergeCell ref="K49:BG49"/>
    <mergeCell ref="CD47:CM47"/>
    <mergeCell ref="CN47:DD47"/>
    <mergeCell ref="CD48:CM48"/>
    <mergeCell ref="CN48:DD48"/>
    <mergeCell ref="CD54:CM54"/>
    <mergeCell ref="CN54:DD54"/>
    <mergeCell ref="CD49:CM49"/>
    <mergeCell ref="CN49:DD49"/>
    <mergeCell ref="CD50:CM50"/>
    <mergeCell ref="CN50:DD50"/>
    <mergeCell ref="A54:I54"/>
    <mergeCell ref="K54:BG54"/>
    <mergeCell ref="BI54:BS54"/>
    <mergeCell ref="BT54:CC54"/>
    <mergeCell ref="BI49:BS49"/>
    <mergeCell ref="BT49:CC49"/>
    <mergeCell ref="A51:I51"/>
    <mergeCell ref="K51:BG51"/>
    <mergeCell ref="BI51:BS51"/>
    <mergeCell ref="BT51:CC51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07" man="1"/>
    <brk id="74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L50"/>
  <sheetViews>
    <sheetView workbookViewId="0" topLeftCell="A16">
      <selection activeCell="AA25" sqref="AA25:AF25"/>
    </sheetView>
  </sheetViews>
  <sheetFormatPr defaultColWidth="1.37890625" defaultRowHeight="12.75"/>
  <cols>
    <col min="1" max="16384" width="1.37890625" style="53" customWidth="1"/>
  </cols>
  <sheetData>
    <row r="1" s="48" customFormat="1" ht="11.25">
      <c r="BL1" s="49" t="s">
        <v>274</v>
      </c>
    </row>
    <row r="2" s="48" customFormat="1" ht="11.25">
      <c r="BL2" s="49" t="s">
        <v>25</v>
      </c>
    </row>
    <row r="3" s="48" customFormat="1" ht="11.25">
      <c r="BL3" s="49" t="s">
        <v>275</v>
      </c>
    </row>
    <row r="4" s="50" customFormat="1" ht="15.75"/>
    <row r="5" s="50" customFormat="1" ht="15.75"/>
    <row r="6" spans="1:64" s="51" customFormat="1" ht="18.75">
      <c r="A6" s="226" t="s">
        <v>276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</row>
    <row r="7" spans="1:64" s="51" customFormat="1" ht="18.75">
      <c r="A7" s="226" t="s">
        <v>277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</row>
    <row r="8" spans="1:64" s="51" customFormat="1" ht="18.75">
      <c r="A8" s="226" t="s">
        <v>278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</row>
    <row r="9" spans="1:64" s="51" customFormat="1" ht="18.75">
      <c r="A9" s="226" t="s">
        <v>279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</row>
    <row r="10" spans="1:64" s="51" customFormat="1" ht="18.75">
      <c r="A10" s="226" t="s">
        <v>280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</row>
    <row r="11" spans="1:64" s="51" customFormat="1" ht="18.75">
      <c r="A11" s="226" t="s">
        <v>281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</row>
    <row r="12" s="50" customFormat="1" ht="15.75"/>
    <row r="13" s="50" customFormat="1" ht="15.75">
      <c r="B13" s="52" t="s">
        <v>282</v>
      </c>
    </row>
    <row r="14" spans="2:64" s="3" customFormat="1" ht="15.75">
      <c r="B14" s="52" t="s">
        <v>283</v>
      </c>
      <c r="K14" s="222" t="s">
        <v>271</v>
      </c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</row>
    <row r="15" spans="2:46" s="3" customFormat="1" ht="15.75">
      <c r="B15" s="52" t="s">
        <v>28</v>
      </c>
      <c r="F15" s="223" t="s">
        <v>273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</row>
    <row r="16" spans="2:46" s="3" customFormat="1" ht="15.75">
      <c r="B16" s="52" t="s">
        <v>29</v>
      </c>
      <c r="F16" s="223" t="s">
        <v>117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</row>
    <row r="17" s="50" customFormat="1" ht="15.75"/>
    <row r="18" spans="1:64" ht="12.75">
      <c r="A18" s="224" t="s">
        <v>24</v>
      </c>
      <c r="B18" s="224"/>
      <c r="C18" s="224"/>
      <c r="D18" s="224"/>
      <c r="E18" s="224" t="s">
        <v>0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 t="s">
        <v>33</v>
      </c>
      <c r="AB18" s="224"/>
      <c r="AC18" s="224"/>
      <c r="AD18" s="224"/>
      <c r="AE18" s="224"/>
      <c r="AF18" s="224"/>
      <c r="AG18" s="225">
        <v>2019</v>
      </c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4" t="s">
        <v>284</v>
      </c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</row>
    <row r="19" spans="1:64" ht="12.75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 t="s">
        <v>285</v>
      </c>
      <c r="AH19" s="221"/>
      <c r="AI19" s="221"/>
      <c r="AJ19" s="221"/>
      <c r="AK19" s="221"/>
      <c r="AL19" s="221"/>
      <c r="AM19" s="221"/>
      <c r="AN19" s="221"/>
      <c r="AO19" s="221"/>
      <c r="AP19" s="221"/>
      <c r="AQ19" s="221" t="s">
        <v>286</v>
      </c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</row>
    <row r="20" spans="1:64" ht="12.75">
      <c r="A20" s="147" t="s">
        <v>287</v>
      </c>
      <c r="B20" s="148"/>
      <c r="C20" s="148"/>
      <c r="D20" s="149"/>
      <c r="E20" s="156" t="s">
        <v>288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 t="s">
        <v>5</v>
      </c>
      <c r="AB20" s="158"/>
      <c r="AC20" s="158"/>
      <c r="AD20" s="158"/>
      <c r="AE20" s="158"/>
      <c r="AF20" s="159"/>
      <c r="AG20" s="166"/>
      <c r="AH20" s="167"/>
      <c r="AI20" s="167"/>
      <c r="AJ20" s="167"/>
      <c r="AK20" s="167"/>
      <c r="AL20" s="167"/>
      <c r="AM20" s="167"/>
      <c r="AN20" s="167"/>
      <c r="AO20" s="167"/>
      <c r="AP20" s="168"/>
      <c r="AQ20" s="175">
        <f>'[3]Лист1'!$S$6/1000</f>
        <v>1444.8704555555555</v>
      </c>
      <c r="AR20" s="167"/>
      <c r="AS20" s="167"/>
      <c r="AT20" s="167"/>
      <c r="AU20" s="167"/>
      <c r="AV20" s="167"/>
      <c r="AW20" s="167"/>
      <c r="AX20" s="167"/>
      <c r="AY20" s="167"/>
      <c r="AZ20" s="168"/>
      <c r="BA20" s="176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8"/>
    </row>
    <row r="21" spans="1:64" ht="12.75">
      <c r="A21" s="150"/>
      <c r="B21" s="151"/>
      <c r="C21" s="151"/>
      <c r="D21" s="152"/>
      <c r="E21" s="135" t="s">
        <v>289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60"/>
      <c r="AB21" s="161"/>
      <c r="AC21" s="161"/>
      <c r="AD21" s="161"/>
      <c r="AE21" s="161"/>
      <c r="AF21" s="162"/>
      <c r="AG21" s="169"/>
      <c r="AH21" s="170"/>
      <c r="AI21" s="170"/>
      <c r="AJ21" s="170"/>
      <c r="AK21" s="170"/>
      <c r="AL21" s="170"/>
      <c r="AM21" s="170"/>
      <c r="AN21" s="170"/>
      <c r="AO21" s="170"/>
      <c r="AP21" s="171"/>
      <c r="AQ21" s="169"/>
      <c r="AR21" s="170"/>
      <c r="AS21" s="170"/>
      <c r="AT21" s="170"/>
      <c r="AU21" s="170"/>
      <c r="AV21" s="170"/>
      <c r="AW21" s="170"/>
      <c r="AX21" s="170"/>
      <c r="AY21" s="170"/>
      <c r="AZ21" s="171"/>
      <c r="BA21" s="179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1"/>
    </row>
    <row r="22" spans="1:64" ht="12.75">
      <c r="A22" s="153"/>
      <c r="B22" s="154"/>
      <c r="C22" s="154"/>
      <c r="D22" s="155"/>
      <c r="E22" s="135" t="s">
        <v>290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63"/>
      <c r="AB22" s="164"/>
      <c r="AC22" s="164"/>
      <c r="AD22" s="164"/>
      <c r="AE22" s="164"/>
      <c r="AF22" s="165"/>
      <c r="AG22" s="172"/>
      <c r="AH22" s="173"/>
      <c r="AI22" s="173"/>
      <c r="AJ22" s="173"/>
      <c r="AK22" s="173"/>
      <c r="AL22" s="173"/>
      <c r="AM22" s="173"/>
      <c r="AN22" s="173"/>
      <c r="AO22" s="173"/>
      <c r="AP22" s="174"/>
      <c r="AQ22" s="172"/>
      <c r="AR22" s="173"/>
      <c r="AS22" s="173"/>
      <c r="AT22" s="173"/>
      <c r="AU22" s="173"/>
      <c r="AV22" s="173"/>
      <c r="AW22" s="173"/>
      <c r="AX22" s="173"/>
      <c r="AY22" s="173"/>
      <c r="AZ22" s="174"/>
      <c r="BA22" s="182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4"/>
    </row>
    <row r="23" spans="1:64" ht="15" customHeight="1">
      <c r="A23" s="147" t="s">
        <v>291</v>
      </c>
      <c r="B23" s="148"/>
      <c r="C23" s="148"/>
      <c r="D23" s="149"/>
      <c r="E23" s="215" t="s">
        <v>292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  <c r="AA23" s="185" t="s">
        <v>5</v>
      </c>
      <c r="AB23" s="186"/>
      <c r="AC23" s="186"/>
      <c r="AD23" s="186"/>
      <c r="AE23" s="186"/>
      <c r="AF23" s="187"/>
      <c r="AG23" s="188"/>
      <c r="AH23" s="189"/>
      <c r="AI23" s="189"/>
      <c r="AJ23" s="189"/>
      <c r="AK23" s="189"/>
      <c r="AL23" s="189"/>
      <c r="AM23" s="189"/>
      <c r="AN23" s="189"/>
      <c r="AO23" s="189"/>
      <c r="AP23" s="190"/>
      <c r="AQ23" s="175">
        <f>AQ26+AQ29</f>
        <v>4000</v>
      </c>
      <c r="AR23" s="167"/>
      <c r="AS23" s="167"/>
      <c r="AT23" s="167"/>
      <c r="AU23" s="167"/>
      <c r="AV23" s="167"/>
      <c r="AW23" s="167"/>
      <c r="AX23" s="167"/>
      <c r="AY23" s="167"/>
      <c r="AZ23" s="168"/>
      <c r="BA23" s="191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3"/>
    </row>
    <row r="24" spans="1:64" ht="15" customHeight="1">
      <c r="A24" s="150"/>
      <c r="B24" s="151"/>
      <c r="C24" s="151"/>
      <c r="D24" s="152"/>
      <c r="E24" s="218" t="s">
        <v>293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20"/>
      <c r="AA24" s="194" t="s">
        <v>294</v>
      </c>
      <c r="AB24" s="195"/>
      <c r="AC24" s="195"/>
      <c r="AD24" s="195"/>
      <c r="AE24" s="195"/>
      <c r="AF24" s="196"/>
      <c r="AG24" s="197"/>
      <c r="AH24" s="198"/>
      <c r="AI24" s="198"/>
      <c r="AJ24" s="198"/>
      <c r="AK24" s="198"/>
      <c r="AL24" s="198"/>
      <c r="AM24" s="198"/>
      <c r="AN24" s="198"/>
      <c r="AO24" s="198"/>
      <c r="AP24" s="199"/>
      <c r="AQ24" s="188">
        <f>AQ27+AQ30</f>
        <v>0.04</v>
      </c>
      <c r="AR24" s="189"/>
      <c r="AS24" s="189"/>
      <c r="AT24" s="189"/>
      <c r="AU24" s="189"/>
      <c r="AV24" s="189"/>
      <c r="AW24" s="189"/>
      <c r="AX24" s="189"/>
      <c r="AY24" s="189"/>
      <c r="AZ24" s="190"/>
      <c r="BA24" s="200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2"/>
    </row>
    <row r="25" spans="1:64" ht="15" customHeight="1">
      <c r="A25" s="153"/>
      <c r="B25" s="154"/>
      <c r="C25" s="154"/>
      <c r="D25" s="155"/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4"/>
      <c r="AA25" s="138" t="s">
        <v>78</v>
      </c>
      <c r="AB25" s="139"/>
      <c r="AC25" s="139"/>
      <c r="AD25" s="139"/>
      <c r="AE25" s="139"/>
      <c r="AF25" s="140"/>
      <c r="AG25" s="141"/>
      <c r="AH25" s="142"/>
      <c r="AI25" s="142"/>
      <c r="AJ25" s="142"/>
      <c r="AK25" s="142"/>
      <c r="AL25" s="142"/>
      <c r="AM25" s="142"/>
      <c r="AN25" s="142"/>
      <c r="AO25" s="142"/>
      <c r="AP25" s="143"/>
      <c r="AQ25" s="188">
        <f>AQ28+AQ31</f>
        <v>19.16</v>
      </c>
      <c r="AR25" s="189"/>
      <c r="AS25" s="189"/>
      <c r="AT25" s="189"/>
      <c r="AU25" s="189"/>
      <c r="AV25" s="189"/>
      <c r="AW25" s="189"/>
      <c r="AX25" s="189"/>
      <c r="AY25" s="189"/>
      <c r="AZ25" s="190"/>
      <c r="BA25" s="144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6"/>
    </row>
    <row r="26" spans="1:64" ht="12.75">
      <c r="A26" s="147" t="s">
        <v>295</v>
      </c>
      <c r="B26" s="148"/>
      <c r="C26" s="148"/>
      <c r="D26" s="149"/>
      <c r="E26" s="156" t="s">
        <v>296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7" t="s">
        <v>5</v>
      </c>
      <c r="AB26" s="158"/>
      <c r="AC26" s="158"/>
      <c r="AD26" s="158"/>
      <c r="AE26" s="158"/>
      <c r="AF26" s="159"/>
      <c r="AG26" s="166"/>
      <c r="AH26" s="167"/>
      <c r="AI26" s="167"/>
      <c r="AJ26" s="167"/>
      <c r="AK26" s="167"/>
      <c r="AL26" s="167"/>
      <c r="AM26" s="167"/>
      <c r="AN26" s="167"/>
      <c r="AO26" s="167"/>
      <c r="AP26" s="168"/>
      <c r="AQ26" s="166">
        <v>0</v>
      </c>
      <c r="AR26" s="167"/>
      <c r="AS26" s="167"/>
      <c r="AT26" s="167"/>
      <c r="AU26" s="167"/>
      <c r="AV26" s="167"/>
      <c r="AW26" s="167"/>
      <c r="AX26" s="167"/>
      <c r="AY26" s="167"/>
      <c r="AZ26" s="168"/>
      <c r="BA26" s="176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8"/>
    </row>
    <row r="27" spans="1:64" ht="12.75">
      <c r="A27" s="150"/>
      <c r="B27" s="151"/>
      <c r="C27" s="151"/>
      <c r="D27" s="152"/>
      <c r="E27" s="135" t="s">
        <v>297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60"/>
      <c r="AB27" s="161"/>
      <c r="AC27" s="161"/>
      <c r="AD27" s="161"/>
      <c r="AE27" s="161"/>
      <c r="AF27" s="162"/>
      <c r="AG27" s="169"/>
      <c r="AH27" s="170"/>
      <c r="AI27" s="170"/>
      <c r="AJ27" s="170"/>
      <c r="AK27" s="170"/>
      <c r="AL27" s="170"/>
      <c r="AM27" s="170"/>
      <c r="AN27" s="170"/>
      <c r="AO27" s="170"/>
      <c r="AP27" s="171"/>
      <c r="AQ27" s="169"/>
      <c r="AR27" s="170"/>
      <c r="AS27" s="170"/>
      <c r="AT27" s="170"/>
      <c r="AU27" s="170"/>
      <c r="AV27" s="170"/>
      <c r="AW27" s="170"/>
      <c r="AX27" s="170"/>
      <c r="AY27" s="170"/>
      <c r="AZ27" s="171"/>
      <c r="BA27" s="179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1"/>
    </row>
    <row r="28" spans="1:64" ht="12.75">
      <c r="A28" s="153"/>
      <c r="B28" s="154"/>
      <c r="C28" s="154"/>
      <c r="D28" s="155"/>
      <c r="E28" s="136" t="s">
        <v>298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63"/>
      <c r="AB28" s="164"/>
      <c r="AC28" s="164"/>
      <c r="AD28" s="164"/>
      <c r="AE28" s="164"/>
      <c r="AF28" s="165"/>
      <c r="AG28" s="172"/>
      <c r="AH28" s="173"/>
      <c r="AI28" s="173"/>
      <c r="AJ28" s="173"/>
      <c r="AK28" s="173"/>
      <c r="AL28" s="173"/>
      <c r="AM28" s="173"/>
      <c r="AN28" s="173"/>
      <c r="AO28" s="173"/>
      <c r="AP28" s="174"/>
      <c r="AQ28" s="172"/>
      <c r="AR28" s="173"/>
      <c r="AS28" s="173"/>
      <c r="AT28" s="173"/>
      <c r="AU28" s="173"/>
      <c r="AV28" s="173"/>
      <c r="AW28" s="173"/>
      <c r="AX28" s="173"/>
      <c r="AY28" s="173"/>
      <c r="AZ28" s="174"/>
      <c r="BA28" s="182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4"/>
    </row>
    <row r="29" spans="1:64" ht="15" customHeight="1">
      <c r="A29" s="147" t="s">
        <v>299</v>
      </c>
      <c r="B29" s="148"/>
      <c r="C29" s="148"/>
      <c r="D29" s="149"/>
      <c r="E29" s="215" t="s">
        <v>300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7"/>
      <c r="AA29" s="185" t="s">
        <v>5</v>
      </c>
      <c r="AB29" s="186"/>
      <c r="AC29" s="186"/>
      <c r="AD29" s="186"/>
      <c r="AE29" s="186"/>
      <c r="AF29" s="187"/>
      <c r="AG29" s="188"/>
      <c r="AH29" s="189"/>
      <c r="AI29" s="189"/>
      <c r="AJ29" s="189"/>
      <c r="AK29" s="189"/>
      <c r="AL29" s="189"/>
      <c r="AM29" s="189"/>
      <c r="AN29" s="189"/>
      <c r="AO29" s="189"/>
      <c r="AP29" s="190"/>
      <c r="AQ29" s="175">
        <f>AQ32+AQ35+AQ38</f>
        <v>4000</v>
      </c>
      <c r="AR29" s="167"/>
      <c r="AS29" s="167"/>
      <c r="AT29" s="167"/>
      <c r="AU29" s="167"/>
      <c r="AV29" s="167"/>
      <c r="AW29" s="167"/>
      <c r="AX29" s="167"/>
      <c r="AY29" s="167"/>
      <c r="AZ29" s="168"/>
      <c r="BA29" s="191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3"/>
    </row>
    <row r="30" spans="1:64" ht="15" customHeight="1">
      <c r="A30" s="150"/>
      <c r="B30" s="151"/>
      <c r="C30" s="151"/>
      <c r="D30" s="152"/>
      <c r="E30" s="218" t="s">
        <v>301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20"/>
      <c r="AA30" s="194" t="s">
        <v>294</v>
      </c>
      <c r="AB30" s="195"/>
      <c r="AC30" s="195"/>
      <c r="AD30" s="195"/>
      <c r="AE30" s="195"/>
      <c r="AF30" s="196"/>
      <c r="AG30" s="197"/>
      <c r="AH30" s="198"/>
      <c r="AI30" s="198"/>
      <c r="AJ30" s="198"/>
      <c r="AK30" s="198"/>
      <c r="AL30" s="198"/>
      <c r="AM30" s="198"/>
      <c r="AN30" s="198"/>
      <c r="AO30" s="198"/>
      <c r="AP30" s="199"/>
      <c r="AQ30" s="188">
        <f>AQ33+AQ36+AQ39</f>
        <v>0.04</v>
      </c>
      <c r="AR30" s="189"/>
      <c r="AS30" s="189"/>
      <c r="AT30" s="189"/>
      <c r="AU30" s="189"/>
      <c r="AV30" s="189"/>
      <c r="AW30" s="189"/>
      <c r="AX30" s="189"/>
      <c r="AY30" s="189"/>
      <c r="AZ30" s="190"/>
      <c r="BA30" s="200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2"/>
    </row>
    <row r="31" spans="1:64" ht="15" customHeight="1">
      <c r="A31" s="153"/>
      <c r="B31" s="154"/>
      <c r="C31" s="154"/>
      <c r="D31" s="155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  <c r="AA31" s="138" t="s">
        <v>78</v>
      </c>
      <c r="AB31" s="139"/>
      <c r="AC31" s="139"/>
      <c r="AD31" s="139"/>
      <c r="AE31" s="139"/>
      <c r="AF31" s="140"/>
      <c r="AG31" s="141"/>
      <c r="AH31" s="142"/>
      <c r="AI31" s="142"/>
      <c r="AJ31" s="142"/>
      <c r="AK31" s="142"/>
      <c r="AL31" s="142"/>
      <c r="AM31" s="142"/>
      <c r="AN31" s="142"/>
      <c r="AO31" s="142"/>
      <c r="AP31" s="143"/>
      <c r="AQ31" s="188">
        <f>AQ34+AQ37+AQ40</f>
        <v>19.16</v>
      </c>
      <c r="AR31" s="189"/>
      <c r="AS31" s="189"/>
      <c r="AT31" s="189"/>
      <c r="AU31" s="189"/>
      <c r="AV31" s="189"/>
      <c r="AW31" s="189"/>
      <c r="AX31" s="189"/>
      <c r="AY31" s="189"/>
      <c r="AZ31" s="190"/>
      <c r="BA31" s="144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6"/>
    </row>
    <row r="32" spans="1:64" ht="15" customHeight="1">
      <c r="A32" s="147" t="s">
        <v>302</v>
      </c>
      <c r="B32" s="148"/>
      <c r="C32" s="148"/>
      <c r="D32" s="149"/>
      <c r="E32" s="185" t="s">
        <v>303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7"/>
      <c r="AA32" s="185" t="s">
        <v>5</v>
      </c>
      <c r="AB32" s="186"/>
      <c r="AC32" s="186"/>
      <c r="AD32" s="186"/>
      <c r="AE32" s="186"/>
      <c r="AF32" s="187"/>
      <c r="AG32" s="188"/>
      <c r="AH32" s="189"/>
      <c r="AI32" s="189"/>
      <c r="AJ32" s="189"/>
      <c r="AK32" s="189"/>
      <c r="AL32" s="189"/>
      <c r="AM32" s="189"/>
      <c r="AN32" s="189"/>
      <c r="AO32" s="189"/>
      <c r="AP32" s="190"/>
      <c r="AQ32" s="188">
        <v>0</v>
      </c>
      <c r="AR32" s="189"/>
      <c r="AS32" s="189"/>
      <c r="AT32" s="189"/>
      <c r="AU32" s="189"/>
      <c r="AV32" s="189"/>
      <c r="AW32" s="189"/>
      <c r="AX32" s="189"/>
      <c r="AY32" s="189"/>
      <c r="AZ32" s="190"/>
      <c r="BA32" s="191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3"/>
    </row>
    <row r="33" spans="1:64" ht="15" customHeight="1">
      <c r="A33" s="150"/>
      <c r="B33" s="151"/>
      <c r="C33" s="151"/>
      <c r="D33" s="152"/>
      <c r="E33" s="206" t="s">
        <v>304</v>
      </c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8"/>
      <c r="AA33" s="194" t="s">
        <v>294</v>
      </c>
      <c r="AB33" s="195"/>
      <c r="AC33" s="195"/>
      <c r="AD33" s="195"/>
      <c r="AE33" s="195"/>
      <c r="AF33" s="196"/>
      <c r="AG33" s="197"/>
      <c r="AH33" s="198"/>
      <c r="AI33" s="198"/>
      <c r="AJ33" s="198"/>
      <c r="AK33" s="198"/>
      <c r="AL33" s="198"/>
      <c r="AM33" s="198"/>
      <c r="AN33" s="198"/>
      <c r="AO33" s="198"/>
      <c r="AP33" s="199"/>
      <c r="AQ33" s="197">
        <v>0</v>
      </c>
      <c r="AR33" s="198"/>
      <c r="AS33" s="198"/>
      <c r="AT33" s="198"/>
      <c r="AU33" s="198"/>
      <c r="AV33" s="198"/>
      <c r="AW33" s="198"/>
      <c r="AX33" s="198"/>
      <c r="AY33" s="198"/>
      <c r="AZ33" s="199"/>
      <c r="BA33" s="200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2"/>
    </row>
    <row r="34" spans="1:64" ht="15" customHeight="1">
      <c r="A34" s="153"/>
      <c r="B34" s="154"/>
      <c r="C34" s="154"/>
      <c r="D34" s="155"/>
      <c r="E34" s="138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40"/>
      <c r="AA34" s="138" t="s">
        <v>78</v>
      </c>
      <c r="AB34" s="139"/>
      <c r="AC34" s="139"/>
      <c r="AD34" s="139"/>
      <c r="AE34" s="139"/>
      <c r="AF34" s="140"/>
      <c r="AG34" s="141"/>
      <c r="AH34" s="142"/>
      <c r="AI34" s="142"/>
      <c r="AJ34" s="142"/>
      <c r="AK34" s="142"/>
      <c r="AL34" s="142"/>
      <c r="AM34" s="142"/>
      <c r="AN34" s="142"/>
      <c r="AO34" s="142"/>
      <c r="AP34" s="143"/>
      <c r="AQ34" s="141">
        <v>0</v>
      </c>
      <c r="AR34" s="142"/>
      <c r="AS34" s="142"/>
      <c r="AT34" s="142"/>
      <c r="AU34" s="142"/>
      <c r="AV34" s="142"/>
      <c r="AW34" s="142"/>
      <c r="AX34" s="142"/>
      <c r="AY34" s="142"/>
      <c r="AZ34" s="143"/>
      <c r="BA34" s="144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6"/>
    </row>
    <row r="35" spans="1:64" ht="15" customHeight="1">
      <c r="A35" s="147" t="s">
        <v>305</v>
      </c>
      <c r="B35" s="148"/>
      <c r="C35" s="148"/>
      <c r="D35" s="149"/>
      <c r="E35" s="185" t="s">
        <v>306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7"/>
      <c r="AA35" s="185" t="s">
        <v>5</v>
      </c>
      <c r="AB35" s="186"/>
      <c r="AC35" s="186"/>
      <c r="AD35" s="186"/>
      <c r="AE35" s="186"/>
      <c r="AF35" s="187"/>
      <c r="AG35" s="188"/>
      <c r="AH35" s="189"/>
      <c r="AI35" s="189"/>
      <c r="AJ35" s="189"/>
      <c r="AK35" s="189"/>
      <c r="AL35" s="189"/>
      <c r="AM35" s="189"/>
      <c r="AN35" s="189"/>
      <c r="AO35" s="189"/>
      <c r="AP35" s="190"/>
      <c r="AQ35" s="188">
        <v>0</v>
      </c>
      <c r="AR35" s="189"/>
      <c r="AS35" s="189"/>
      <c r="AT35" s="189"/>
      <c r="AU35" s="189"/>
      <c r="AV35" s="189"/>
      <c r="AW35" s="189"/>
      <c r="AX35" s="189"/>
      <c r="AY35" s="189"/>
      <c r="AZ35" s="190"/>
      <c r="BA35" s="191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3"/>
    </row>
    <row r="36" spans="1:64" ht="15" customHeight="1">
      <c r="A36" s="150"/>
      <c r="B36" s="151"/>
      <c r="C36" s="151"/>
      <c r="D36" s="152"/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8"/>
      <c r="AA36" s="194" t="s">
        <v>294</v>
      </c>
      <c r="AB36" s="195"/>
      <c r="AC36" s="195"/>
      <c r="AD36" s="195"/>
      <c r="AE36" s="195"/>
      <c r="AF36" s="196"/>
      <c r="AG36" s="197"/>
      <c r="AH36" s="198"/>
      <c r="AI36" s="198"/>
      <c r="AJ36" s="198"/>
      <c r="AK36" s="198"/>
      <c r="AL36" s="198"/>
      <c r="AM36" s="198"/>
      <c r="AN36" s="198"/>
      <c r="AO36" s="198"/>
      <c r="AP36" s="199"/>
      <c r="AQ36" s="197">
        <v>0</v>
      </c>
      <c r="AR36" s="198"/>
      <c r="AS36" s="198"/>
      <c r="AT36" s="198"/>
      <c r="AU36" s="198"/>
      <c r="AV36" s="198"/>
      <c r="AW36" s="198"/>
      <c r="AX36" s="198"/>
      <c r="AY36" s="198"/>
      <c r="AZ36" s="199"/>
      <c r="BA36" s="200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2"/>
    </row>
    <row r="37" spans="1:64" ht="15" customHeight="1">
      <c r="A37" s="153"/>
      <c r="B37" s="154"/>
      <c r="C37" s="154"/>
      <c r="D37" s="155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138" t="s">
        <v>78</v>
      </c>
      <c r="AB37" s="139"/>
      <c r="AC37" s="139"/>
      <c r="AD37" s="139"/>
      <c r="AE37" s="139"/>
      <c r="AF37" s="140"/>
      <c r="AG37" s="141"/>
      <c r="AH37" s="142"/>
      <c r="AI37" s="142"/>
      <c r="AJ37" s="142"/>
      <c r="AK37" s="142"/>
      <c r="AL37" s="142"/>
      <c r="AM37" s="142"/>
      <c r="AN37" s="142"/>
      <c r="AO37" s="142"/>
      <c r="AP37" s="143"/>
      <c r="AQ37" s="141">
        <v>0</v>
      </c>
      <c r="AR37" s="142"/>
      <c r="AS37" s="142"/>
      <c r="AT37" s="142"/>
      <c r="AU37" s="142"/>
      <c r="AV37" s="142"/>
      <c r="AW37" s="142"/>
      <c r="AX37" s="142"/>
      <c r="AY37" s="142"/>
      <c r="AZ37" s="143"/>
      <c r="BA37" s="144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6"/>
    </row>
    <row r="38" spans="1:64" ht="15" customHeight="1">
      <c r="A38" s="147" t="s">
        <v>307</v>
      </c>
      <c r="B38" s="148"/>
      <c r="C38" s="148"/>
      <c r="D38" s="149"/>
      <c r="E38" s="185" t="s">
        <v>308</v>
      </c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7"/>
      <c r="AA38" s="185" t="s">
        <v>5</v>
      </c>
      <c r="AB38" s="186"/>
      <c r="AC38" s="186"/>
      <c r="AD38" s="186"/>
      <c r="AE38" s="186"/>
      <c r="AF38" s="187"/>
      <c r="AG38" s="188"/>
      <c r="AH38" s="189"/>
      <c r="AI38" s="189"/>
      <c r="AJ38" s="189"/>
      <c r="AK38" s="189"/>
      <c r="AL38" s="189"/>
      <c r="AM38" s="189"/>
      <c r="AN38" s="189"/>
      <c r="AO38" s="189"/>
      <c r="AP38" s="190"/>
      <c r="AQ38" s="175">
        <f>'[3]Лист1'!$T$6/1000</f>
        <v>4000</v>
      </c>
      <c r="AR38" s="167"/>
      <c r="AS38" s="167"/>
      <c r="AT38" s="167"/>
      <c r="AU38" s="167"/>
      <c r="AV38" s="167"/>
      <c r="AW38" s="167"/>
      <c r="AX38" s="167"/>
      <c r="AY38" s="167"/>
      <c r="AZ38" s="168"/>
      <c r="BA38" s="191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3"/>
    </row>
    <row r="39" spans="1:64" ht="15" customHeight="1">
      <c r="A39" s="150"/>
      <c r="B39" s="151"/>
      <c r="C39" s="151"/>
      <c r="D39" s="152"/>
      <c r="E39" s="206" t="s">
        <v>309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8"/>
      <c r="AA39" s="194" t="s">
        <v>294</v>
      </c>
      <c r="AB39" s="195"/>
      <c r="AC39" s="195"/>
      <c r="AD39" s="195"/>
      <c r="AE39" s="195"/>
      <c r="AF39" s="196"/>
      <c r="AG39" s="197"/>
      <c r="AH39" s="198"/>
      <c r="AI39" s="198"/>
      <c r="AJ39" s="198"/>
      <c r="AK39" s="198"/>
      <c r="AL39" s="198"/>
      <c r="AM39" s="198"/>
      <c r="AN39" s="198"/>
      <c r="AO39" s="198"/>
      <c r="AP39" s="199"/>
      <c r="AQ39" s="209">
        <v>0.04</v>
      </c>
      <c r="AR39" s="210"/>
      <c r="AS39" s="210"/>
      <c r="AT39" s="210"/>
      <c r="AU39" s="210"/>
      <c r="AV39" s="210"/>
      <c r="AW39" s="210"/>
      <c r="AX39" s="210"/>
      <c r="AY39" s="210"/>
      <c r="AZ39" s="211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</row>
    <row r="40" spans="1:64" ht="15" customHeight="1">
      <c r="A40" s="153"/>
      <c r="B40" s="154"/>
      <c r="C40" s="154"/>
      <c r="D40" s="155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  <c r="AA40" s="138" t="s">
        <v>78</v>
      </c>
      <c r="AB40" s="139"/>
      <c r="AC40" s="139"/>
      <c r="AD40" s="139"/>
      <c r="AE40" s="139"/>
      <c r="AF40" s="140"/>
      <c r="AG40" s="141"/>
      <c r="AH40" s="142"/>
      <c r="AI40" s="142"/>
      <c r="AJ40" s="142"/>
      <c r="AK40" s="142"/>
      <c r="AL40" s="142"/>
      <c r="AM40" s="142"/>
      <c r="AN40" s="142"/>
      <c r="AO40" s="142"/>
      <c r="AP40" s="143"/>
      <c r="AQ40" s="203">
        <v>19.16</v>
      </c>
      <c r="AR40" s="204"/>
      <c r="AS40" s="204"/>
      <c r="AT40" s="204"/>
      <c r="AU40" s="204"/>
      <c r="AV40" s="204"/>
      <c r="AW40" s="204"/>
      <c r="AX40" s="204"/>
      <c r="AY40" s="204"/>
      <c r="AZ40" s="205"/>
      <c r="BA40" s="144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</row>
    <row r="41" spans="1:64" ht="15" customHeight="1">
      <c r="A41" s="147" t="s">
        <v>310</v>
      </c>
      <c r="B41" s="148"/>
      <c r="C41" s="148"/>
      <c r="D41" s="149"/>
      <c r="E41" s="157" t="s">
        <v>311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9"/>
      <c r="AA41" s="185" t="s">
        <v>5</v>
      </c>
      <c r="AB41" s="186"/>
      <c r="AC41" s="186"/>
      <c r="AD41" s="186"/>
      <c r="AE41" s="186"/>
      <c r="AF41" s="187"/>
      <c r="AG41" s="188"/>
      <c r="AH41" s="189"/>
      <c r="AI41" s="189"/>
      <c r="AJ41" s="189"/>
      <c r="AK41" s="189"/>
      <c r="AL41" s="189"/>
      <c r="AM41" s="189"/>
      <c r="AN41" s="189"/>
      <c r="AO41" s="189"/>
      <c r="AP41" s="190"/>
      <c r="AQ41" s="188">
        <v>0</v>
      </c>
      <c r="AR41" s="189"/>
      <c r="AS41" s="189"/>
      <c r="AT41" s="189"/>
      <c r="AU41" s="189"/>
      <c r="AV41" s="189"/>
      <c r="AW41" s="189"/>
      <c r="AX41" s="189"/>
      <c r="AY41" s="189"/>
      <c r="AZ41" s="190"/>
      <c r="BA41" s="191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3"/>
    </row>
    <row r="42" spans="1:64" ht="15" customHeight="1">
      <c r="A42" s="150"/>
      <c r="B42" s="151"/>
      <c r="C42" s="151"/>
      <c r="D42" s="152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94" t="s">
        <v>294</v>
      </c>
      <c r="AB42" s="195"/>
      <c r="AC42" s="195"/>
      <c r="AD42" s="195"/>
      <c r="AE42" s="195"/>
      <c r="AF42" s="196"/>
      <c r="AG42" s="197"/>
      <c r="AH42" s="198"/>
      <c r="AI42" s="198"/>
      <c r="AJ42" s="198"/>
      <c r="AK42" s="198"/>
      <c r="AL42" s="198"/>
      <c r="AM42" s="198"/>
      <c r="AN42" s="198"/>
      <c r="AO42" s="198"/>
      <c r="AP42" s="199"/>
      <c r="AQ42" s="197">
        <v>0</v>
      </c>
      <c r="AR42" s="198"/>
      <c r="AS42" s="198"/>
      <c r="AT42" s="198"/>
      <c r="AU42" s="198"/>
      <c r="AV42" s="198"/>
      <c r="AW42" s="198"/>
      <c r="AX42" s="198"/>
      <c r="AY42" s="198"/>
      <c r="AZ42" s="199"/>
      <c r="BA42" s="200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2"/>
    </row>
    <row r="43" spans="1:64" ht="15" customHeight="1">
      <c r="A43" s="153"/>
      <c r="B43" s="154"/>
      <c r="C43" s="154"/>
      <c r="D43" s="155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5"/>
      <c r="AA43" s="138" t="s">
        <v>78</v>
      </c>
      <c r="AB43" s="139"/>
      <c r="AC43" s="139"/>
      <c r="AD43" s="139"/>
      <c r="AE43" s="139"/>
      <c r="AF43" s="140"/>
      <c r="AG43" s="141"/>
      <c r="AH43" s="142"/>
      <c r="AI43" s="142"/>
      <c r="AJ43" s="142"/>
      <c r="AK43" s="142"/>
      <c r="AL43" s="142"/>
      <c r="AM43" s="142"/>
      <c r="AN43" s="142"/>
      <c r="AO43" s="142"/>
      <c r="AP43" s="143"/>
      <c r="AQ43" s="141">
        <v>0</v>
      </c>
      <c r="AR43" s="142"/>
      <c r="AS43" s="142"/>
      <c r="AT43" s="142"/>
      <c r="AU43" s="142"/>
      <c r="AV43" s="142"/>
      <c r="AW43" s="142"/>
      <c r="AX43" s="142"/>
      <c r="AY43" s="142"/>
      <c r="AZ43" s="143"/>
      <c r="BA43" s="144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</row>
    <row r="44" spans="1:64" ht="12.75">
      <c r="A44" s="147" t="s">
        <v>312</v>
      </c>
      <c r="B44" s="148"/>
      <c r="C44" s="148"/>
      <c r="D44" s="149"/>
      <c r="E44" s="156" t="s">
        <v>288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7" t="s">
        <v>5</v>
      </c>
      <c r="AB44" s="158"/>
      <c r="AC44" s="158"/>
      <c r="AD44" s="158"/>
      <c r="AE44" s="158"/>
      <c r="AF44" s="159"/>
      <c r="AG44" s="166"/>
      <c r="AH44" s="167"/>
      <c r="AI44" s="167"/>
      <c r="AJ44" s="167"/>
      <c r="AK44" s="167"/>
      <c r="AL44" s="167"/>
      <c r="AM44" s="167"/>
      <c r="AN44" s="167"/>
      <c r="AO44" s="167"/>
      <c r="AP44" s="168"/>
      <c r="AQ44" s="175">
        <f>AQ20+AQ23-AQ41-'[3]Лист1'!$K$6/1000</f>
        <v>5124.485152380953</v>
      </c>
      <c r="AR44" s="167"/>
      <c r="AS44" s="167"/>
      <c r="AT44" s="167"/>
      <c r="AU44" s="167"/>
      <c r="AV44" s="167"/>
      <c r="AW44" s="167"/>
      <c r="AX44" s="167"/>
      <c r="AY44" s="167"/>
      <c r="AZ44" s="168"/>
      <c r="BA44" s="176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8"/>
    </row>
    <row r="45" spans="1:64" ht="12.75">
      <c r="A45" s="150"/>
      <c r="B45" s="151"/>
      <c r="C45" s="151"/>
      <c r="D45" s="152"/>
      <c r="E45" s="135" t="s">
        <v>313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60"/>
      <c r="AB45" s="161"/>
      <c r="AC45" s="161"/>
      <c r="AD45" s="161"/>
      <c r="AE45" s="161"/>
      <c r="AF45" s="162"/>
      <c r="AG45" s="169"/>
      <c r="AH45" s="170"/>
      <c r="AI45" s="170"/>
      <c r="AJ45" s="170"/>
      <c r="AK45" s="170"/>
      <c r="AL45" s="170"/>
      <c r="AM45" s="170"/>
      <c r="AN45" s="170"/>
      <c r="AO45" s="170"/>
      <c r="AP45" s="171"/>
      <c r="AQ45" s="169"/>
      <c r="AR45" s="170"/>
      <c r="AS45" s="170"/>
      <c r="AT45" s="170"/>
      <c r="AU45" s="170"/>
      <c r="AV45" s="170"/>
      <c r="AW45" s="170"/>
      <c r="AX45" s="170"/>
      <c r="AY45" s="170"/>
      <c r="AZ45" s="171"/>
      <c r="BA45" s="179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1"/>
    </row>
    <row r="46" spans="1:64" ht="12.75">
      <c r="A46" s="153"/>
      <c r="B46" s="154"/>
      <c r="C46" s="154"/>
      <c r="D46" s="155"/>
      <c r="E46" s="136" t="s">
        <v>290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63"/>
      <c r="AB46" s="164"/>
      <c r="AC46" s="164"/>
      <c r="AD46" s="164"/>
      <c r="AE46" s="164"/>
      <c r="AF46" s="165"/>
      <c r="AG46" s="172"/>
      <c r="AH46" s="173"/>
      <c r="AI46" s="173"/>
      <c r="AJ46" s="173"/>
      <c r="AK46" s="173"/>
      <c r="AL46" s="173"/>
      <c r="AM46" s="173"/>
      <c r="AN46" s="173"/>
      <c r="AO46" s="173"/>
      <c r="AP46" s="174"/>
      <c r="AQ46" s="172"/>
      <c r="AR46" s="173"/>
      <c r="AS46" s="173"/>
      <c r="AT46" s="173"/>
      <c r="AU46" s="173"/>
      <c r="AV46" s="173"/>
      <c r="AW46" s="173"/>
      <c r="AX46" s="173"/>
      <c r="AY46" s="173"/>
      <c r="AZ46" s="174"/>
      <c r="BA46" s="182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4"/>
    </row>
    <row r="48" ht="12.75">
      <c r="A48" s="53" t="s">
        <v>18</v>
      </c>
    </row>
    <row r="49" spans="1:64" ht="12.75">
      <c r="A49" s="137" t="s">
        <v>314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</row>
    <row r="50" spans="1:64" ht="12.7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</row>
  </sheetData>
  <sheetProtection/>
  <mergeCells count="139"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24:BL24"/>
    <mergeCell ref="E25:Z25"/>
    <mergeCell ref="AA25:AF25"/>
    <mergeCell ref="AG25:AP25"/>
    <mergeCell ref="AQ25:AZ25"/>
    <mergeCell ref="BA25:BL25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1:BL31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3:BL33"/>
    <mergeCell ref="E34:Z34"/>
    <mergeCell ref="AA34:AF34"/>
    <mergeCell ref="AG34:AP34"/>
    <mergeCell ref="AQ34:AZ34"/>
    <mergeCell ref="BA34:BL34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6:BL36"/>
    <mergeCell ref="E37:Z37"/>
    <mergeCell ref="AA37:AF37"/>
    <mergeCell ref="AG37:AP37"/>
    <mergeCell ref="AQ37:AZ37"/>
    <mergeCell ref="BA37:BL37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0"/>
  <sheetViews>
    <sheetView zoomScale="110" zoomScaleNormal="110" zoomScalePageLayoutView="0" workbookViewId="0" topLeftCell="A1">
      <selection activeCell="C8" sqref="C8"/>
    </sheetView>
  </sheetViews>
  <sheetFormatPr defaultColWidth="9.00390625" defaultRowHeight="12.75"/>
  <cols>
    <col min="1" max="1" width="16.25390625" style="0" customWidth="1"/>
    <col min="3" max="3" width="24.25390625" style="0" customWidth="1"/>
  </cols>
  <sheetData>
    <row r="1" spans="1:14" ht="12.75">
      <c r="A1" s="227" t="s">
        <v>260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31.5" customHeight="1">
      <c r="A2" s="228" t="s">
        <v>264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.75">
      <c r="A3" s="42" t="s">
        <v>201</v>
      </c>
      <c r="B3" s="229" t="s">
        <v>202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2.75">
      <c r="A4" s="9" t="s">
        <v>203</v>
      </c>
      <c r="B4" s="230" t="s">
        <v>315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1"/>
    </row>
    <row r="5" spans="1:14" ht="12.75">
      <c r="A5" s="8" t="s">
        <v>265</v>
      </c>
      <c r="B5" s="8" t="s">
        <v>206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1"/>
    </row>
    <row r="6" spans="1:14" ht="12.75">
      <c r="A6" s="9" t="s">
        <v>266</v>
      </c>
      <c r="B6" s="9" t="s">
        <v>151</v>
      </c>
      <c r="C6" s="9"/>
      <c r="D6" s="9"/>
      <c r="E6" s="9"/>
      <c r="F6" s="9"/>
      <c r="G6" s="9"/>
      <c r="H6" s="9"/>
      <c r="I6" s="9"/>
      <c r="J6" s="9"/>
      <c r="K6" s="9"/>
      <c r="L6" s="231" t="s">
        <v>271</v>
      </c>
      <c r="M6" s="231"/>
      <c r="N6" s="231"/>
    </row>
    <row r="7" spans="1:14" ht="12.75">
      <c r="A7" s="8" t="s">
        <v>150</v>
      </c>
      <c r="B7" s="9"/>
      <c r="C7" s="9"/>
      <c r="D7" s="9" t="s">
        <v>151</v>
      </c>
      <c r="E7" s="9"/>
      <c r="F7" s="9"/>
      <c r="G7" s="9"/>
      <c r="H7" s="9"/>
      <c r="I7" s="9"/>
      <c r="J7" s="9"/>
      <c r="K7" s="9"/>
      <c r="L7" s="232">
        <v>6732063426</v>
      </c>
      <c r="M7" s="232"/>
      <c r="N7" s="232"/>
    </row>
    <row r="8" spans="1:14" ht="22.5">
      <c r="A8" s="9" t="s">
        <v>152</v>
      </c>
      <c r="B8" s="9"/>
      <c r="C8" s="9"/>
      <c r="D8" s="9"/>
      <c r="E8" s="9"/>
      <c r="F8" s="9"/>
      <c r="G8" s="9"/>
      <c r="H8" s="9"/>
      <c r="I8" s="9"/>
      <c r="J8" s="9"/>
      <c r="K8" s="9"/>
      <c r="L8" s="233" t="s">
        <v>316</v>
      </c>
      <c r="M8" s="233"/>
      <c r="N8" s="233"/>
    </row>
    <row r="9" spans="1:14" ht="12.75">
      <c r="A9" s="10" t="s">
        <v>153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34" t="s">
        <v>154</v>
      </c>
      <c r="M9" s="234"/>
      <c r="N9" s="234"/>
    </row>
    <row r="10" spans="1:14" ht="12.75">
      <c r="A10" s="8" t="s">
        <v>155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34" t="s">
        <v>269</v>
      </c>
      <c r="M10" s="234"/>
      <c r="N10" s="234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35" t="s">
        <v>0</v>
      </c>
      <c r="B12" s="235" t="s">
        <v>156</v>
      </c>
      <c r="C12" s="236" t="s">
        <v>157</v>
      </c>
      <c r="D12" s="235" t="s">
        <v>158</v>
      </c>
      <c r="E12" s="236" t="s">
        <v>159</v>
      </c>
      <c r="F12" s="238" t="s">
        <v>160</v>
      </c>
      <c r="G12" s="239"/>
      <c r="H12" s="240"/>
      <c r="I12" s="235" t="s">
        <v>161</v>
      </c>
      <c r="J12" s="235" t="s">
        <v>162</v>
      </c>
      <c r="K12" s="235" t="s">
        <v>163</v>
      </c>
      <c r="L12" s="235"/>
      <c r="M12" s="235"/>
      <c r="N12" s="235" t="s">
        <v>164</v>
      </c>
    </row>
    <row r="13" spans="1:14" ht="59.25" customHeight="1">
      <c r="A13" s="235"/>
      <c r="B13" s="235"/>
      <c r="C13" s="237"/>
      <c r="D13" s="235"/>
      <c r="E13" s="237"/>
      <c r="F13" s="12" t="s">
        <v>165</v>
      </c>
      <c r="G13" s="12" t="s">
        <v>166</v>
      </c>
      <c r="H13" s="12" t="s">
        <v>167</v>
      </c>
      <c r="I13" s="235"/>
      <c r="J13" s="235"/>
      <c r="K13" s="12" t="s">
        <v>165</v>
      </c>
      <c r="L13" s="12" t="s">
        <v>166</v>
      </c>
      <c r="M13" s="12" t="s">
        <v>167</v>
      </c>
      <c r="N13" s="235"/>
    </row>
    <row r="14" spans="1:14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</row>
    <row r="15" spans="1:14" ht="73.5">
      <c r="A15" s="14" t="s">
        <v>168</v>
      </c>
      <c r="B15" s="12" t="s">
        <v>169</v>
      </c>
      <c r="C15" s="15" t="s">
        <v>170</v>
      </c>
      <c r="D15" s="54">
        <f>E15</f>
        <v>70467</v>
      </c>
      <c r="E15" s="54">
        <f>F15+G15+H15</f>
        <v>70467</v>
      </c>
      <c r="F15" s="54">
        <f>'[4]1.3.-2019 г.'!$E$7</f>
        <v>70467</v>
      </c>
      <c r="G15" s="54">
        <v>0</v>
      </c>
      <c r="H15" s="16">
        <v>0</v>
      </c>
      <c r="I15" s="16"/>
      <c r="J15" s="16"/>
      <c r="K15" s="16"/>
      <c r="L15" s="16"/>
      <c r="M15" s="16"/>
      <c r="N15" s="16"/>
    </row>
    <row r="16" spans="1:14" ht="31.5">
      <c r="A16" s="14" t="s">
        <v>171</v>
      </c>
      <c r="B16" s="12" t="s">
        <v>169</v>
      </c>
      <c r="C16" s="15" t="s">
        <v>172</v>
      </c>
      <c r="D16" s="54">
        <f>E16</f>
        <v>-50428.91</v>
      </c>
      <c r="E16" s="54">
        <f>F16+G16+H16</f>
        <v>-50428.91</v>
      </c>
      <c r="F16" s="54">
        <f>-'[4]1.3.-2019 г.'!$E8</f>
        <v>-50428.91</v>
      </c>
      <c r="G16" s="54">
        <v>0</v>
      </c>
      <c r="H16" s="16">
        <v>0</v>
      </c>
      <c r="I16" s="16"/>
      <c r="J16" s="16"/>
      <c r="K16" s="16"/>
      <c r="L16" s="16"/>
      <c r="M16" s="16"/>
      <c r="N16" s="16"/>
    </row>
    <row r="17" spans="1:14" ht="12.75">
      <c r="A17" s="14" t="s">
        <v>173</v>
      </c>
      <c r="B17" s="12" t="s">
        <v>169</v>
      </c>
      <c r="C17" s="15" t="s">
        <v>174</v>
      </c>
      <c r="D17" s="54">
        <f aca="true" t="shared" si="0" ref="D17:D27">E17</f>
        <v>20038.089999999997</v>
      </c>
      <c r="E17" s="54">
        <f aca="true" t="shared" si="1" ref="E17:E27">F17+G17+H17</f>
        <v>20038.089999999997</v>
      </c>
      <c r="F17" s="54">
        <f>F15+F16</f>
        <v>20038.089999999997</v>
      </c>
      <c r="G17" s="54">
        <v>0</v>
      </c>
      <c r="H17" s="16">
        <v>0</v>
      </c>
      <c r="I17" s="16"/>
      <c r="J17" s="16"/>
      <c r="K17" s="16"/>
      <c r="L17" s="16"/>
      <c r="M17" s="16"/>
      <c r="N17" s="16"/>
    </row>
    <row r="18" spans="1:14" ht="12.75">
      <c r="A18" s="14" t="s">
        <v>175</v>
      </c>
      <c r="B18" s="12" t="s">
        <v>169</v>
      </c>
      <c r="C18" s="15" t="s">
        <v>176</v>
      </c>
      <c r="D18" s="54">
        <f t="shared" si="0"/>
        <v>0</v>
      </c>
      <c r="E18" s="54">
        <f t="shared" si="1"/>
        <v>0</v>
      </c>
      <c r="F18" s="54">
        <f>-'[4]1.3.-2019 г.'!$E10</f>
        <v>0</v>
      </c>
      <c r="G18" s="54"/>
      <c r="H18" s="16"/>
      <c r="I18" s="16"/>
      <c r="J18" s="16"/>
      <c r="K18" s="16"/>
      <c r="L18" s="16"/>
      <c r="M18" s="16"/>
      <c r="N18" s="16"/>
    </row>
    <row r="19" spans="1:14" ht="12.75">
      <c r="A19" s="14" t="s">
        <v>177</v>
      </c>
      <c r="B19" s="12" t="s">
        <v>169</v>
      </c>
      <c r="C19" s="15" t="s">
        <v>178</v>
      </c>
      <c r="D19" s="54">
        <f t="shared" si="0"/>
        <v>-6964.806999999999</v>
      </c>
      <c r="E19" s="54">
        <f t="shared" si="1"/>
        <v>-6964.806999999999</v>
      </c>
      <c r="F19" s="54">
        <f>-'[4]1.3.-2019 г.'!$E11</f>
        <v>-6964.806999999999</v>
      </c>
      <c r="G19" s="54"/>
      <c r="H19" s="16"/>
      <c r="I19" s="16"/>
      <c r="J19" s="16"/>
      <c r="K19" s="16"/>
      <c r="L19" s="16"/>
      <c r="M19" s="16"/>
      <c r="N19" s="16"/>
    </row>
    <row r="20" spans="1:14" ht="21">
      <c r="A20" s="14" t="s">
        <v>179</v>
      </c>
      <c r="B20" s="12" t="s">
        <v>169</v>
      </c>
      <c r="C20" s="15" t="s">
        <v>180</v>
      </c>
      <c r="D20" s="54">
        <f t="shared" si="0"/>
        <v>13073.282999999998</v>
      </c>
      <c r="E20" s="54">
        <f t="shared" si="1"/>
        <v>13073.282999999998</v>
      </c>
      <c r="F20" s="54">
        <f>F17+F19</f>
        <v>13073.282999999998</v>
      </c>
      <c r="G20" s="54">
        <v>0</v>
      </c>
      <c r="H20" s="16">
        <v>0</v>
      </c>
      <c r="I20" s="16"/>
      <c r="J20" s="16"/>
      <c r="K20" s="16"/>
      <c r="L20" s="16"/>
      <c r="M20" s="16"/>
      <c r="N20" s="16"/>
    </row>
    <row r="21" spans="1:14" ht="12.75">
      <c r="A21" s="14" t="s">
        <v>181</v>
      </c>
      <c r="B21" s="12" t="s">
        <v>169</v>
      </c>
      <c r="C21" s="15" t="s">
        <v>182</v>
      </c>
      <c r="D21" s="54">
        <f t="shared" si="0"/>
        <v>0</v>
      </c>
      <c r="E21" s="54">
        <f t="shared" si="1"/>
        <v>0</v>
      </c>
      <c r="F21" s="54">
        <f>-'[4]1.3.-2019 г.'!$E13</f>
        <v>0</v>
      </c>
      <c r="G21" s="54"/>
      <c r="H21" s="16"/>
      <c r="I21" s="16"/>
      <c r="J21" s="16"/>
      <c r="K21" s="16"/>
      <c r="L21" s="16"/>
      <c r="M21" s="16"/>
      <c r="N21" s="16"/>
    </row>
    <row r="22" spans="1:14" ht="12.75">
      <c r="A22" s="14" t="s">
        <v>183</v>
      </c>
      <c r="B22" s="12" t="s">
        <v>169</v>
      </c>
      <c r="C22" s="15" t="s">
        <v>184</v>
      </c>
      <c r="D22" s="54">
        <f t="shared" si="0"/>
        <v>0</v>
      </c>
      <c r="E22" s="54">
        <f t="shared" si="1"/>
        <v>0</v>
      </c>
      <c r="F22" s="54">
        <f>-'[4]1.3.-2019 г.'!$E14</f>
        <v>0</v>
      </c>
      <c r="G22" s="54"/>
      <c r="H22" s="16"/>
      <c r="I22" s="16"/>
      <c r="J22" s="16"/>
      <c r="K22" s="16"/>
      <c r="L22" s="16"/>
      <c r="M22" s="16"/>
      <c r="N22" s="16"/>
    </row>
    <row r="23" spans="1:14" ht="12.75">
      <c r="A23" s="14" t="s">
        <v>185</v>
      </c>
      <c r="B23" s="12" t="s">
        <v>169</v>
      </c>
      <c r="C23" s="15" t="s">
        <v>186</v>
      </c>
      <c r="D23" s="54">
        <f t="shared" si="0"/>
        <v>38164</v>
      </c>
      <c r="E23" s="54">
        <f t="shared" si="1"/>
        <v>38164</v>
      </c>
      <c r="F23" s="54">
        <f>'[4]1.3.-2019 г.'!$E15</f>
        <v>38164</v>
      </c>
      <c r="G23" s="54">
        <v>0</v>
      </c>
      <c r="H23" s="16">
        <v>0</v>
      </c>
      <c r="I23" s="16"/>
      <c r="J23" s="16"/>
      <c r="K23" s="16"/>
      <c r="L23" s="16"/>
      <c r="M23" s="16"/>
      <c r="N23" s="16"/>
    </row>
    <row r="24" spans="1:14" ht="12.75">
      <c r="A24" s="14" t="s">
        <v>187</v>
      </c>
      <c r="B24" s="12" t="s">
        <v>169</v>
      </c>
      <c r="C24" s="15">
        <v>100</v>
      </c>
      <c r="D24" s="54">
        <f t="shared" si="0"/>
        <v>-6089.8971</v>
      </c>
      <c r="E24" s="54">
        <f t="shared" si="1"/>
        <v>-6089.8971</v>
      </c>
      <c r="F24" s="54">
        <f>-'[4]1.3.-2019 г.'!$E16</f>
        <v>-6089.8971</v>
      </c>
      <c r="G24" s="54">
        <v>0</v>
      </c>
      <c r="H24" s="16">
        <v>0</v>
      </c>
      <c r="I24" s="16"/>
      <c r="J24" s="16"/>
      <c r="K24" s="16"/>
      <c r="L24" s="16"/>
      <c r="M24" s="16"/>
      <c r="N24" s="16"/>
    </row>
    <row r="25" spans="1:14" ht="21">
      <c r="A25" s="14" t="s">
        <v>188</v>
      </c>
      <c r="B25" s="12" t="s">
        <v>169</v>
      </c>
      <c r="C25" s="15">
        <v>110</v>
      </c>
      <c r="D25" s="54">
        <f t="shared" si="0"/>
        <v>45147.385899999994</v>
      </c>
      <c r="E25" s="54">
        <f t="shared" si="1"/>
        <v>45147.385899999994</v>
      </c>
      <c r="F25" s="54">
        <f>F17+F18+F19+F21+F22+F23+F24</f>
        <v>45147.385899999994</v>
      </c>
      <c r="G25" s="54">
        <v>0</v>
      </c>
      <c r="H25" s="16">
        <v>0</v>
      </c>
      <c r="I25" s="16"/>
      <c r="J25" s="16"/>
      <c r="K25" s="16"/>
      <c r="L25" s="16"/>
      <c r="M25" s="16"/>
      <c r="N25" s="16"/>
    </row>
    <row r="26" spans="1:14" ht="12.75">
      <c r="A26" s="14" t="s">
        <v>189</v>
      </c>
      <c r="B26" s="12" t="s">
        <v>169</v>
      </c>
      <c r="C26" s="15">
        <v>120</v>
      </c>
      <c r="D26" s="54">
        <f t="shared" si="0"/>
        <v>-709.461</v>
      </c>
      <c r="E26" s="54">
        <f t="shared" si="1"/>
        <v>-709.461</v>
      </c>
      <c r="F26" s="54">
        <f>-'[4]1.3.-2019 г.'!$E18</f>
        <v>-709.461</v>
      </c>
      <c r="G26" s="54">
        <v>0</v>
      </c>
      <c r="H26" s="16">
        <v>0</v>
      </c>
      <c r="I26" s="16"/>
      <c r="J26" s="16"/>
      <c r="K26" s="16"/>
      <c r="L26" s="16"/>
      <c r="M26" s="16"/>
      <c r="N26" s="16"/>
    </row>
    <row r="27" spans="1:14" ht="12.75">
      <c r="A27" s="14" t="s">
        <v>190</v>
      </c>
      <c r="B27" s="12" t="s">
        <v>169</v>
      </c>
      <c r="C27" s="15">
        <v>130</v>
      </c>
      <c r="D27" s="54">
        <f t="shared" si="0"/>
        <v>44437.92489999999</v>
      </c>
      <c r="E27" s="54">
        <f t="shared" si="1"/>
        <v>44437.92489999999</v>
      </c>
      <c r="F27" s="54">
        <f>F25+F26</f>
        <v>44437.92489999999</v>
      </c>
      <c r="G27" s="54">
        <v>0</v>
      </c>
      <c r="H27" s="16">
        <v>0</v>
      </c>
      <c r="I27" s="16"/>
      <c r="J27" s="16"/>
      <c r="K27" s="16"/>
      <c r="L27" s="16"/>
      <c r="M27" s="16"/>
      <c r="N27" s="16"/>
    </row>
    <row r="28" spans="1:14" ht="12.75">
      <c r="A28" s="14" t="s">
        <v>191</v>
      </c>
      <c r="B28" s="12"/>
      <c r="C28" s="15"/>
      <c r="D28" s="54"/>
      <c r="E28" s="54"/>
      <c r="F28" s="54"/>
      <c r="G28" s="54"/>
      <c r="H28" s="16"/>
      <c r="I28" s="16"/>
      <c r="J28" s="16"/>
      <c r="K28" s="16"/>
      <c r="L28" s="16"/>
      <c r="M28" s="16"/>
      <c r="N28" s="16"/>
    </row>
    <row r="29" spans="1:14" ht="52.5">
      <c r="A29" s="14" t="s">
        <v>192</v>
      </c>
      <c r="B29" s="12" t="s">
        <v>169</v>
      </c>
      <c r="C29" s="15">
        <v>140</v>
      </c>
      <c r="D29" s="54"/>
      <c r="E29" s="54"/>
      <c r="F29" s="54"/>
      <c r="G29" s="54"/>
      <c r="H29" s="16"/>
      <c r="I29" s="16"/>
      <c r="J29" s="16"/>
      <c r="K29" s="16"/>
      <c r="L29" s="16"/>
      <c r="M29" s="16"/>
      <c r="N29" s="16"/>
    </row>
    <row r="30" spans="1:14" ht="31.5">
      <c r="A30" s="14" t="s">
        <v>193</v>
      </c>
      <c r="B30" s="12" t="s">
        <v>169</v>
      </c>
      <c r="C30" s="15">
        <v>150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241" t="s">
        <v>194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</row>
    <row r="32" spans="1:14" ht="12.75">
      <c r="A32" s="242" t="s">
        <v>195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</row>
    <row r="33" spans="1:14" ht="12.75">
      <c r="A33" s="242" t="s">
        <v>196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</row>
    <row r="34" spans="1:14" ht="12.75">
      <c r="A34" s="247" t="s">
        <v>197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ht="12.75">
      <c r="A35" s="242" t="s">
        <v>198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</row>
    <row r="36" spans="1:14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2.75">
      <c r="A37" s="10" t="s">
        <v>257</v>
      </c>
      <c r="B37" s="243"/>
      <c r="C37" s="243"/>
      <c r="D37" s="244"/>
      <c r="E37" s="244"/>
      <c r="F37" s="244"/>
      <c r="G37" s="244"/>
      <c r="H37" s="244"/>
      <c r="I37" s="244"/>
      <c r="J37" s="244"/>
      <c r="K37" s="10"/>
      <c r="L37" s="10"/>
      <c r="M37" s="10"/>
      <c r="N37" s="10"/>
    </row>
    <row r="38" spans="1:14" ht="12.75">
      <c r="A38" s="10"/>
      <c r="B38" s="245" t="s">
        <v>258</v>
      </c>
      <c r="C38" s="245"/>
      <c r="D38" s="246" t="s">
        <v>151</v>
      </c>
      <c r="E38" s="246"/>
      <c r="F38" s="246"/>
      <c r="G38" s="246"/>
      <c r="H38" s="246"/>
      <c r="I38" s="246"/>
      <c r="J38" s="246"/>
      <c r="K38" s="10"/>
      <c r="L38" s="10"/>
      <c r="M38" s="10"/>
      <c r="N38" s="10"/>
    </row>
    <row r="39" spans="1:14" ht="12.75" hidden="1">
      <c r="A39" s="10" t="s">
        <v>259</v>
      </c>
      <c r="B39" s="243"/>
      <c r="C39" s="243"/>
      <c r="D39" s="244" t="s">
        <v>151</v>
      </c>
      <c r="E39" s="244"/>
      <c r="F39" s="244"/>
      <c r="G39" s="244"/>
      <c r="H39" s="244"/>
      <c r="I39" s="244"/>
      <c r="J39" s="244"/>
      <c r="K39" s="10"/>
      <c r="L39" s="10"/>
      <c r="M39" s="10"/>
      <c r="N39" s="10"/>
    </row>
    <row r="40" spans="1:14" ht="12.75" hidden="1">
      <c r="A40" s="10"/>
      <c r="B40" s="245" t="s">
        <v>258</v>
      </c>
      <c r="C40" s="245"/>
      <c r="D40" s="246" t="s">
        <v>151</v>
      </c>
      <c r="E40" s="246"/>
      <c r="F40" s="246"/>
      <c r="G40" s="246"/>
      <c r="H40" s="246"/>
      <c r="I40" s="246"/>
      <c r="J40" s="246"/>
      <c r="K40" s="10"/>
      <c r="L40" s="10"/>
      <c r="M40" s="10"/>
      <c r="N40" s="10"/>
    </row>
  </sheetData>
  <sheetProtection/>
  <mergeCells count="32">
    <mergeCell ref="B39:C39"/>
    <mergeCell ref="D39:J39"/>
    <mergeCell ref="B40:C40"/>
    <mergeCell ref="D40:J40"/>
    <mergeCell ref="A34:N34"/>
    <mergeCell ref="A35:N35"/>
    <mergeCell ref="B37:C37"/>
    <mergeCell ref="D37:J37"/>
    <mergeCell ref="B38:C38"/>
    <mergeCell ref="D38:J38"/>
    <mergeCell ref="J12:J13"/>
    <mergeCell ref="K12:M12"/>
    <mergeCell ref="N12:N13"/>
    <mergeCell ref="A31:N31"/>
    <mergeCell ref="A32:N32"/>
    <mergeCell ref="A33:N33"/>
    <mergeCell ref="L8:N8"/>
    <mergeCell ref="L9:N9"/>
    <mergeCell ref="L10:N10"/>
    <mergeCell ref="A12:A13"/>
    <mergeCell ref="B12:B13"/>
    <mergeCell ref="C12:C13"/>
    <mergeCell ref="D12:D13"/>
    <mergeCell ref="E12:E13"/>
    <mergeCell ref="F12:H12"/>
    <mergeCell ref="I12:I13"/>
    <mergeCell ref="A1:N1"/>
    <mergeCell ref="A2:N2"/>
    <mergeCell ref="B3:N3"/>
    <mergeCell ref="B4:M4"/>
    <mergeCell ref="L6:N6"/>
    <mergeCell ref="L7:N7"/>
  </mergeCells>
  <hyperlinks>
    <hyperlink ref="A36" r:id="rId1" display="_ftnref2"/>
  </hyperlinks>
  <printOptions/>
  <pageMargins left="0.7086614173228347" right="0.7086614173228347" top="0.7480314960629921" bottom="0.7480314960629921" header="0.31496062992125984" footer="0.31496062992125984"/>
  <pageSetup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54"/>
  <sheetViews>
    <sheetView tabSelected="1" zoomScale="120" zoomScaleNormal="120" zoomScalePageLayoutView="0" workbookViewId="0" topLeftCell="A31">
      <selection activeCell="D45" sqref="D45"/>
    </sheetView>
  </sheetViews>
  <sheetFormatPr defaultColWidth="9.00390625" defaultRowHeight="12.75"/>
  <cols>
    <col min="1" max="1" width="25.375" style="0" customWidth="1"/>
  </cols>
  <sheetData>
    <row r="1" spans="1:16" ht="12.75">
      <c r="A1" s="227" t="s">
        <v>199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36" customHeight="1">
      <c r="A2" s="228" t="s">
        <v>200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ht="12.75">
      <c r="A3" s="9" t="s">
        <v>201</v>
      </c>
      <c r="B3" s="251" t="s">
        <v>202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2.75" customHeight="1">
      <c r="A4" s="9" t="s">
        <v>203</v>
      </c>
      <c r="B4" s="230" t="s">
        <v>204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11"/>
      <c r="P4" s="11"/>
    </row>
    <row r="5" spans="1:16" ht="12.75">
      <c r="A5" s="9" t="s">
        <v>205</v>
      </c>
      <c r="B5" s="8" t="s">
        <v>206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11"/>
    </row>
    <row r="6" spans="1:16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/>
      <c r="P6" s="11"/>
    </row>
    <row r="7" spans="1:16" ht="21" customHeight="1">
      <c r="A7" s="8" t="s">
        <v>207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31" t="s">
        <v>271</v>
      </c>
      <c r="O7" s="231"/>
      <c r="P7" s="231"/>
    </row>
    <row r="8" spans="1:16" ht="25.5" customHeight="1">
      <c r="A8" s="8" t="s">
        <v>150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32">
        <v>6732063426</v>
      </c>
      <c r="O8" s="232"/>
      <c r="P8" s="232"/>
    </row>
    <row r="9" spans="1:16" ht="27" customHeight="1">
      <c r="A9" s="17" t="s">
        <v>208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33" t="s">
        <v>316</v>
      </c>
      <c r="O9" s="233"/>
      <c r="P9" s="233"/>
    </row>
    <row r="10" spans="1:16" ht="12.75" customHeight="1">
      <c r="A10" s="8" t="s">
        <v>209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4" t="s">
        <v>154</v>
      </c>
      <c r="O10" s="234"/>
      <c r="P10" s="234"/>
    </row>
    <row r="11" spans="1:16" ht="12.75">
      <c r="A11" s="8" t="s">
        <v>210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34" t="s">
        <v>269</v>
      </c>
      <c r="O11" s="234"/>
      <c r="P11" s="234"/>
    </row>
    <row r="12" spans="1:16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 customHeight="1">
      <c r="A14" s="249" t="s">
        <v>0</v>
      </c>
      <c r="B14" s="252" t="s">
        <v>211</v>
      </c>
      <c r="C14" s="252" t="s">
        <v>212</v>
      </c>
      <c r="D14" s="252" t="s">
        <v>213</v>
      </c>
      <c r="E14" s="252" t="s">
        <v>214</v>
      </c>
      <c r="F14" s="253" t="s">
        <v>160</v>
      </c>
      <c r="G14" s="254"/>
      <c r="H14" s="254"/>
      <c r="I14" s="255"/>
      <c r="J14" s="252" t="s">
        <v>215</v>
      </c>
      <c r="K14" s="252" t="s">
        <v>216</v>
      </c>
      <c r="L14" s="252" t="s">
        <v>163</v>
      </c>
      <c r="M14" s="252"/>
      <c r="N14" s="252"/>
      <c r="O14" s="252"/>
      <c r="P14" s="252" t="s">
        <v>164</v>
      </c>
    </row>
    <row r="15" spans="1:16" ht="33" customHeight="1">
      <c r="A15" s="250"/>
      <c r="B15" s="252"/>
      <c r="C15" s="252"/>
      <c r="D15" s="252"/>
      <c r="E15" s="252"/>
      <c r="F15" s="18" t="s">
        <v>217</v>
      </c>
      <c r="G15" s="18" t="s">
        <v>218</v>
      </c>
      <c r="H15" s="18" t="s">
        <v>219</v>
      </c>
      <c r="I15" s="18" t="s">
        <v>220</v>
      </c>
      <c r="J15" s="252"/>
      <c r="K15" s="252"/>
      <c r="L15" s="18" t="s">
        <v>217</v>
      </c>
      <c r="M15" s="18" t="s">
        <v>218</v>
      </c>
      <c r="N15" s="18" t="s">
        <v>221</v>
      </c>
      <c r="O15" s="18" t="s">
        <v>220</v>
      </c>
      <c r="P15" s="252"/>
    </row>
    <row r="16" spans="1:16" ht="16.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 t="s">
        <v>222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20" t="s">
        <v>223</v>
      </c>
      <c r="O16" s="18">
        <v>15</v>
      </c>
      <c r="P16" s="18">
        <v>16</v>
      </c>
    </row>
    <row r="17" spans="1:16" ht="33" customHeight="1">
      <c r="A17" s="21" t="s">
        <v>224</v>
      </c>
      <c r="B17" s="18" t="s">
        <v>169</v>
      </c>
      <c r="C17" s="22">
        <v>100</v>
      </c>
      <c r="D17" s="54">
        <f>E17</f>
        <v>63483.6171</v>
      </c>
      <c r="E17" s="54">
        <f>H17+I17</f>
        <v>63483.6171</v>
      </c>
      <c r="F17" s="54">
        <f>F18+F26+F31+F39+F40+F41+F44+F46</f>
        <v>63483.6171</v>
      </c>
      <c r="G17" s="54">
        <f>G18+G26+G31+G39+G40+G41+G44+G46</f>
        <v>0</v>
      </c>
      <c r="H17" s="54">
        <f>F17+G17</f>
        <v>63483.6171</v>
      </c>
      <c r="I17" s="54">
        <v>0</v>
      </c>
      <c r="J17" s="54">
        <f aca="true" t="shared" si="0" ref="J17:P17">J18+J26+J31+J39+J40+J41+J44+J45+J46</f>
        <v>0</v>
      </c>
      <c r="K17" s="54">
        <f t="shared" si="0"/>
        <v>0</v>
      </c>
      <c r="L17" s="54">
        <f t="shared" si="0"/>
        <v>0</v>
      </c>
      <c r="M17" s="54">
        <f t="shared" si="0"/>
        <v>0</v>
      </c>
      <c r="N17" s="54">
        <f>L17+M17</f>
        <v>0</v>
      </c>
      <c r="O17" s="54">
        <f t="shared" si="0"/>
        <v>0</v>
      </c>
      <c r="P17" s="54">
        <f t="shared" si="0"/>
        <v>0</v>
      </c>
    </row>
    <row r="18" spans="1:16" ht="12.75">
      <c r="A18" s="23" t="s">
        <v>225</v>
      </c>
      <c r="B18" s="18" t="s">
        <v>169</v>
      </c>
      <c r="C18" s="24">
        <v>110</v>
      </c>
      <c r="D18" s="54">
        <f>D19+D20+D25</f>
        <v>11451.32066</v>
      </c>
      <c r="E18" s="54">
        <f>E19+E20+E25</f>
        <v>11451.32066</v>
      </c>
      <c r="F18" s="54">
        <f>F19+F20+F25</f>
        <v>11451.32066</v>
      </c>
      <c r="G18" s="54">
        <f>G19+G20+G25</f>
        <v>0</v>
      </c>
      <c r="H18" s="54">
        <f>F18+G18</f>
        <v>11451.32066</v>
      </c>
      <c r="I18" s="54">
        <f aca="true" t="shared" si="1" ref="I18:P18">I19+I20+I25</f>
        <v>0</v>
      </c>
      <c r="J18" s="54">
        <f t="shared" si="1"/>
        <v>0</v>
      </c>
      <c r="K18" s="54">
        <f t="shared" si="1"/>
        <v>0</v>
      </c>
      <c r="L18" s="54">
        <f t="shared" si="1"/>
        <v>0</v>
      </c>
      <c r="M18" s="54">
        <f t="shared" si="1"/>
        <v>0</v>
      </c>
      <c r="N18" s="54">
        <f aca="true" t="shared" si="2" ref="N18:N54">L18+M18</f>
        <v>0</v>
      </c>
      <c r="O18" s="54">
        <f t="shared" si="1"/>
        <v>0</v>
      </c>
      <c r="P18" s="54">
        <f t="shared" si="1"/>
        <v>0</v>
      </c>
    </row>
    <row r="19" spans="1:16" ht="16.5">
      <c r="A19" s="25" t="s">
        <v>226</v>
      </c>
      <c r="B19" s="18" t="s">
        <v>169</v>
      </c>
      <c r="C19" s="26">
        <v>111</v>
      </c>
      <c r="D19" s="54">
        <f>E19</f>
        <v>3028.49066</v>
      </c>
      <c r="E19" s="54">
        <f aca="true" t="shared" si="3" ref="E19:E25">H19+I19</f>
        <v>3028.49066</v>
      </c>
      <c r="F19" s="54">
        <f>'[4]1.6.-2019 г.'!$F$12</f>
        <v>3028.49066</v>
      </c>
      <c r="G19" s="54">
        <v>0</v>
      </c>
      <c r="H19" s="54">
        <f>F19+G19</f>
        <v>3028.49066</v>
      </c>
      <c r="I19" s="54"/>
      <c r="J19" s="54"/>
      <c r="K19" s="54"/>
      <c r="L19" s="54"/>
      <c r="M19" s="54"/>
      <c r="N19" s="54">
        <f t="shared" si="2"/>
        <v>0</v>
      </c>
      <c r="O19" s="54"/>
      <c r="P19" s="54"/>
    </row>
    <row r="20" spans="1:16" ht="41.25">
      <c r="A20" s="25" t="s">
        <v>227</v>
      </c>
      <c r="B20" s="18" t="s">
        <v>169</v>
      </c>
      <c r="C20" s="22">
        <v>112</v>
      </c>
      <c r="D20" s="54">
        <f>E20</f>
        <v>8422.83</v>
      </c>
      <c r="E20" s="54">
        <f t="shared" si="3"/>
        <v>8422.83</v>
      </c>
      <c r="F20" s="54">
        <f>'[4]1.6.-2019 г.'!$F$13</f>
        <v>8422.83</v>
      </c>
      <c r="G20" s="54">
        <v>0</v>
      </c>
      <c r="H20" s="54">
        <f>F20+G20</f>
        <v>8422.83</v>
      </c>
      <c r="I20" s="54"/>
      <c r="J20" s="54"/>
      <c r="K20" s="54"/>
      <c r="L20" s="54"/>
      <c r="M20" s="54"/>
      <c r="N20" s="54">
        <f t="shared" si="2"/>
        <v>0</v>
      </c>
      <c r="O20" s="54"/>
      <c r="P20" s="54"/>
    </row>
    <row r="21" spans="1:16" ht="12.75" hidden="1">
      <c r="A21" s="27" t="s">
        <v>228</v>
      </c>
      <c r="B21" s="18" t="s">
        <v>169</v>
      </c>
      <c r="C21" s="22"/>
      <c r="D21" s="54">
        <f aca="true" t="shared" si="4" ref="D21:D38">E21</f>
        <v>0</v>
      </c>
      <c r="E21" s="54">
        <f t="shared" si="3"/>
        <v>0</v>
      </c>
      <c r="F21" s="54"/>
      <c r="G21" s="54"/>
      <c r="H21" s="54"/>
      <c r="I21" s="54"/>
      <c r="J21" s="54"/>
      <c r="K21" s="54"/>
      <c r="L21" s="54"/>
      <c r="M21" s="54"/>
      <c r="N21" s="54">
        <f t="shared" si="2"/>
        <v>0</v>
      </c>
      <c r="O21" s="54"/>
      <c r="P21" s="54"/>
    </row>
    <row r="22" spans="1:16" ht="12.75" hidden="1">
      <c r="A22" s="27" t="s">
        <v>229</v>
      </c>
      <c r="B22" s="18" t="s">
        <v>169</v>
      </c>
      <c r="C22" s="22"/>
      <c r="D22" s="54">
        <f t="shared" si="4"/>
        <v>0</v>
      </c>
      <c r="E22" s="54">
        <f t="shared" si="3"/>
        <v>0</v>
      </c>
      <c r="F22" s="54"/>
      <c r="G22" s="54"/>
      <c r="H22" s="54"/>
      <c r="I22" s="54"/>
      <c r="J22" s="54"/>
      <c r="K22" s="54"/>
      <c r="L22" s="54"/>
      <c r="M22" s="54"/>
      <c r="N22" s="54">
        <f t="shared" si="2"/>
        <v>0</v>
      </c>
      <c r="O22" s="54"/>
      <c r="P22" s="54"/>
    </row>
    <row r="23" spans="1:16" ht="12.75" hidden="1">
      <c r="A23" s="27" t="s">
        <v>230</v>
      </c>
      <c r="B23" s="18" t="s">
        <v>169</v>
      </c>
      <c r="C23" s="22"/>
      <c r="D23" s="54">
        <f t="shared" si="4"/>
        <v>0</v>
      </c>
      <c r="E23" s="54">
        <f t="shared" si="3"/>
        <v>0</v>
      </c>
      <c r="F23" s="54"/>
      <c r="G23" s="54"/>
      <c r="H23" s="54"/>
      <c r="I23" s="54"/>
      <c r="J23" s="54"/>
      <c r="K23" s="54"/>
      <c r="L23" s="54"/>
      <c r="M23" s="54"/>
      <c r="N23" s="54">
        <f t="shared" si="2"/>
        <v>0</v>
      </c>
      <c r="O23" s="54"/>
      <c r="P23" s="54"/>
    </row>
    <row r="24" spans="1:16" ht="12.75" hidden="1">
      <c r="A24" s="27" t="s">
        <v>231</v>
      </c>
      <c r="B24" s="18" t="s">
        <v>169</v>
      </c>
      <c r="C24" s="22"/>
      <c r="D24" s="54">
        <f t="shared" si="4"/>
        <v>0</v>
      </c>
      <c r="E24" s="54">
        <f t="shared" si="3"/>
        <v>0</v>
      </c>
      <c r="F24" s="54"/>
      <c r="G24" s="54"/>
      <c r="H24" s="54"/>
      <c r="I24" s="54"/>
      <c r="J24" s="54"/>
      <c r="K24" s="54"/>
      <c r="L24" s="54"/>
      <c r="M24" s="54"/>
      <c r="N24" s="54">
        <f t="shared" si="2"/>
        <v>0</v>
      </c>
      <c r="O24" s="54"/>
      <c r="P24" s="54"/>
    </row>
    <row r="25" spans="1:16" ht="16.5">
      <c r="A25" s="25" t="s">
        <v>232</v>
      </c>
      <c r="B25" s="18" t="s">
        <v>169</v>
      </c>
      <c r="C25" s="22">
        <v>113</v>
      </c>
      <c r="D25" s="54">
        <f t="shared" si="4"/>
        <v>0</v>
      </c>
      <c r="E25" s="54">
        <f t="shared" si="3"/>
        <v>0</v>
      </c>
      <c r="F25" s="54">
        <v>0</v>
      </c>
      <c r="G25" s="54">
        <v>0</v>
      </c>
      <c r="H25" s="54">
        <f aca="true" t="shared" si="5" ref="H25:H30">F25+G25</f>
        <v>0</v>
      </c>
      <c r="I25" s="54"/>
      <c r="J25" s="54"/>
      <c r="K25" s="54"/>
      <c r="L25" s="54"/>
      <c r="M25" s="54"/>
      <c r="N25" s="54">
        <f t="shared" si="2"/>
        <v>0</v>
      </c>
      <c r="O25" s="54"/>
      <c r="P25" s="54"/>
    </row>
    <row r="26" spans="1:16" ht="16.5">
      <c r="A26" s="28" t="s">
        <v>233</v>
      </c>
      <c r="B26" s="18" t="s">
        <v>169</v>
      </c>
      <c r="C26" s="22">
        <v>120</v>
      </c>
      <c r="D26" s="54">
        <f>D27+D28+D29+D30</f>
        <v>18630.20486000001</v>
      </c>
      <c r="E26" s="54">
        <f>E27+E28+E29+E30</f>
        <v>18630.20486000001</v>
      </c>
      <c r="F26" s="54">
        <f>F27+F28+F29+F30</f>
        <v>18630.20486000001</v>
      </c>
      <c r="G26" s="54">
        <f aca="true" t="shared" si="6" ref="G26:P26">G27+G28+G29+G30</f>
        <v>0</v>
      </c>
      <c r="H26" s="54">
        <f t="shared" si="5"/>
        <v>18630.20486000001</v>
      </c>
      <c r="I26" s="54">
        <f t="shared" si="6"/>
        <v>0</v>
      </c>
      <c r="J26" s="54">
        <f t="shared" si="6"/>
        <v>0</v>
      </c>
      <c r="K26" s="54">
        <f t="shared" si="6"/>
        <v>0</v>
      </c>
      <c r="L26" s="54">
        <f t="shared" si="6"/>
        <v>0</v>
      </c>
      <c r="M26" s="54">
        <f t="shared" si="6"/>
        <v>0</v>
      </c>
      <c r="N26" s="54">
        <f t="shared" si="2"/>
        <v>0</v>
      </c>
      <c r="O26" s="54">
        <f t="shared" si="6"/>
        <v>0</v>
      </c>
      <c r="P26" s="54">
        <f t="shared" si="6"/>
        <v>0</v>
      </c>
    </row>
    <row r="27" spans="1:16" ht="12.75">
      <c r="A27" s="25" t="s">
        <v>234</v>
      </c>
      <c r="B27" s="18" t="s">
        <v>169</v>
      </c>
      <c r="C27" s="22">
        <v>121</v>
      </c>
      <c r="D27" s="54">
        <f t="shared" si="4"/>
        <v>127.167</v>
      </c>
      <c r="E27" s="54">
        <f>H27+I27</f>
        <v>127.167</v>
      </c>
      <c r="F27" s="54">
        <f>'[4]1.6.-2019 г.'!$F$15</f>
        <v>127.167</v>
      </c>
      <c r="G27" s="54">
        <v>0</v>
      </c>
      <c r="H27" s="54">
        <f t="shared" si="5"/>
        <v>127.167</v>
      </c>
      <c r="I27" s="54"/>
      <c r="J27" s="54"/>
      <c r="K27" s="54"/>
      <c r="L27" s="54"/>
      <c r="M27" s="54"/>
      <c r="N27" s="54">
        <f t="shared" si="2"/>
        <v>0</v>
      </c>
      <c r="O27" s="54"/>
      <c r="P27" s="54"/>
    </row>
    <row r="28" spans="1:16" ht="12.75">
      <c r="A28" s="25" t="s">
        <v>47</v>
      </c>
      <c r="B28" s="18" t="s">
        <v>169</v>
      </c>
      <c r="C28" s="22">
        <v>122</v>
      </c>
      <c r="D28" s="54">
        <f t="shared" si="4"/>
        <v>0</v>
      </c>
      <c r="E28" s="54">
        <f>H28+I28</f>
        <v>0</v>
      </c>
      <c r="F28" s="54">
        <v>0</v>
      </c>
      <c r="G28" s="54">
        <v>0</v>
      </c>
      <c r="H28" s="54">
        <f t="shared" si="5"/>
        <v>0</v>
      </c>
      <c r="I28" s="54"/>
      <c r="J28" s="54"/>
      <c r="K28" s="54"/>
      <c r="L28" s="54"/>
      <c r="M28" s="54"/>
      <c r="N28" s="54">
        <f t="shared" si="2"/>
        <v>0</v>
      </c>
      <c r="O28" s="54"/>
      <c r="P28" s="54"/>
    </row>
    <row r="29" spans="1:16" ht="24.75">
      <c r="A29" s="25" t="s">
        <v>235</v>
      </c>
      <c r="B29" s="18" t="s">
        <v>169</v>
      </c>
      <c r="C29" s="29">
        <v>123</v>
      </c>
      <c r="D29" s="54">
        <f t="shared" si="4"/>
        <v>0</v>
      </c>
      <c r="E29" s="54">
        <f>H29+I29</f>
        <v>0</v>
      </c>
      <c r="F29" s="54">
        <v>0</v>
      </c>
      <c r="G29" s="54">
        <v>0</v>
      </c>
      <c r="H29" s="54">
        <f t="shared" si="5"/>
        <v>0</v>
      </c>
      <c r="I29" s="54"/>
      <c r="J29" s="54"/>
      <c r="K29" s="54"/>
      <c r="L29" s="54"/>
      <c r="M29" s="54"/>
      <c r="N29" s="54">
        <f t="shared" si="2"/>
        <v>0</v>
      </c>
      <c r="O29" s="54"/>
      <c r="P29" s="54"/>
    </row>
    <row r="30" spans="1:16" ht="16.5">
      <c r="A30" s="30" t="s">
        <v>236</v>
      </c>
      <c r="B30" s="19" t="s">
        <v>169</v>
      </c>
      <c r="C30" s="22">
        <v>124</v>
      </c>
      <c r="D30" s="54">
        <f t="shared" si="4"/>
        <v>18503.037860000008</v>
      </c>
      <c r="E30" s="54">
        <f>H30+I30</f>
        <v>18503.037860000008</v>
      </c>
      <c r="F30" s="54">
        <f>'[4]1.6.-2019 г.'!$F$17</f>
        <v>18503.037860000008</v>
      </c>
      <c r="G30" s="54">
        <v>0</v>
      </c>
      <c r="H30" s="54">
        <f t="shared" si="5"/>
        <v>18503.037860000008</v>
      </c>
      <c r="I30" s="54"/>
      <c r="J30" s="54"/>
      <c r="K30" s="54"/>
      <c r="L30" s="54"/>
      <c r="M30" s="54"/>
      <c r="N30" s="54">
        <f t="shared" si="2"/>
        <v>0</v>
      </c>
      <c r="O30" s="54"/>
      <c r="P30" s="54"/>
    </row>
    <row r="31" spans="1:16" ht="12.75">
      <c r="A31" s="28" t="s">
        <v>237</v>
      </c>
      <c r="B31" s="18" t="s">
        <v>169</v>
      </c>
      <c r="C31" s="22">
        <v>130</v>
      </c>
      <c r="D31" s="54">
        <f>E31</f>
        <v>7726.379999999999</v>
      </c>
      <c r="E31" s="54">
        <f>F31+G31</f>
        <v>7726.379999999999</v>
      </c>
      <c r="F31" s="54">
        <f>'[4]1.6.-2019 г.'!$F18</f>
        <v>7726.379999999999</v>
      </c>
      <c r="G31" s="54">
        <v>0</v>
      </c>
      <c r="H31" s="54">
        <f aca="true" t="shared" si="7" ref="H31:H39">F31+G31</f>
        <v>7726.379999999999</v>
      </c>
      <c r="I31" s="54" t="s">
        <v>151</v>
      </c>
      <c r="J31" s="54"/>
      <c r="K31" s="54"/>
      <c r="L31" s="54"/>
      <c r="M31" s="54"/>
      <c r="N31" s="54">
        <f t="shared" si="2"/>
        <v>0</v>
      </c>
      <c r="O31" s="54"/>
      <c r="P31" s="54"/>
    </row>
    <row r="32" spans="1:16" ht="12.75">
      <c r="A32" s="46" t="s">
        <v>238</v>
      </c>
      <c r="B32" s="18" t="s">
        <v>169</v>
      </c>
      <c r="C32" s="22"/>
      <c r="D32" s="54">
        <f>E32</f>
        <v>3522.39</v>
      </c>
      <c r="E32" s="54">
        <f>F32+G32</f>
        <v>3522.39</v>
      </c>
      <c r="F32" s="54">
        <f>'[4]1.6.-2019 г.'!$F19</f>
        <v>3522.39</v>
      </c>
      <c r="G32" s="54">
        <v>0</v>
      </c>
      <c r="H32" s="54">
        <f t="shared" si="7"/>
        <v>3522.39</v>
      </c>
      <c r="I32" s="54" t="s">
        <v>151</v>
      </c>
      <c r="J32" s="54"/>
      <c r="K32" s="54"/>
      <c r="L32" s="54"/>
      <c r="M32" s="54"/>
      <c r="N32" s="54">
        <f t="shared" si="2"/>
        <v>0</v>
      </c>
      <c r="O32" s="54"/>
      <c r="P32" s="54"/>
    </row>
    <row r="33" spans="1:16" ht="12.75">
      <c r="A33" s="46" t="s">
        <v>267</v>
      </c>
      <c r="B33" s="18" t="s">
        <v>169</v>
      </c>
      <c r="C33" s="26"/>
      <c r="D33" s="54">
        <f t="shared" si="4"/>
        <v>1729.31</v>
      </c>
      <c r="E33" s="54">
        <f aca="true" t="shared" si="8" ref="E33:E40">H33+I33</f>
        <v>1729.31</v>
      </c>
      <c r="F33" s="54">
        <f>'[4]1.6.-2019 г.'!$F20</f>
        <v>1729.31</v>
      </c>
      <c r="G33" s="54">
        <v>0</v>
      </c>
      <c r="H33" s="54">
        <f t="shared" si="7"/>
        <v>1729.31</v>
      </c>
      <c r="I33" s="54"/>
      <c r="J33" s="54"/>
      <c r="K33" s="54"/>
      <c r="L33" s="54"/>
      <c r="M33" s="54"/>
      <c r="N33" s="54">
        <f t="shared" si="2"/>
        <v>0</v>
      </c>
      <c r="O33" s="54"/>
      <c r="P33" s="54"/>
    </row>
    <row r="34" spans="1:16" ht="12.75">
      <c r="A34" s="45" t="s">
        <v>240</v>
      </c>
      <c r="B34" s="18" t="s">
        <v>169</v>
      </c>
      <c r="C34" s="26"/>
      <c r="D34" s="54">
        <f t="shared" si="4"/>
        <v>2474.68</v>
      </c>
      <c r="E34" s="54">
        <f t="shared" si="8"/>
        <v>2474.68</v>
      </c>
      <c r="F34" s="54">
        <f>'[4]1.6.-2019 г.'!$F21</f>
        <v>2474.68</v>
      </c>
      <c r="G34" s="54">
        <v>0</v>
      </c>
      <c r="H34" s="54">
        <f t="shared" si="7"/>
        <v>2474.68</v>
      </c>
      <c r="I34" s="54"/>
      <c r="J34" s="54"/>
      <c r="K34" s="54"/>
      <c r="L34" s="54"/>
      <c r="M34" s="54"/>
      <c r="N34" s="54">
        <f t="shared" si="2"/>
        <v>0</v>
      </c>
      <c r="O34" s="54"/>
      <c r="P34" s="54"/>
    </row>
    <row r="35" spans="1:16" ht="33">
      <c r="A35" s="33" t="s">
        <v>241</v>
      </c>
      <c r="B35" s="18" t="s">
        <v>242</v>
      </c>
      <c r="C35" s="26"/>
      <c r="D35" s="54">
        <f t="shared" si="4"/>
        <v>18</v>
      </c>
      <c r="E35" s="54">
        <f t="shared" si="8"/>
        <v>18</v>
      </c>
      <c r="F35" s="54">
        <f>F36+F37+F38</f>
        <v>18</v>
      </c>
      <c r="G35" s="54">
        <v>0</v>
      </c>
      <c r="H35" s="54">
        <f t="shared" si="7"/>
        <v>18</v>
      </c>
      <c r="I35" s="54"/>
      <c r="J35" s="54"/>
      <c r="K35" s="54"/>
      <c r="L35" s="54"/>
      <c r="M35" s="54"/>
      <c r="N35" s="54">
        <f t="shared" si="2"/>
        <v>0</v>
      </c>
      <c r="O35" s="54"/>
      <c r="P35" s="54"/>
    </row>
    <row r="36" spans="1:16" ht="12.75">
      <c r="A36" s="31" t="s">
        <v>238</v>
      </c>
      <c r="B36" s="18" t="s">
        <v>242</v>
      </c>
      <c r="C36" s="26"/>
      <c r="D36" s="54">
        <f t="shared" si="4"/>
        <v>3</v>
      </c>
      <c r="E36" s="54">
        <f t="shared" si="8"/>
        <v>3</v>
      </c>
      <c r="F36" s="54">
        <f>'[4]1.6.-2019 г.'!$F23</f>
        <v>3</v>
      </c>
      <c r="G36" s="54">
        <v>0</v>
      </c>
      <c r="H36" s="54">
        <f t="shared" si="7"/>
        <v>3</v>
      </c>
      <c r="I36" s="54"/>
      <c r="J36" s="54"/>
      <c r="K36" s="54"/>
      <c r="L36" s="54"/>
      <c r="M36" s="54"/>
      <c r="N36" s="54">
        <f t="shared" si="2"/>
        <v>0</v>
      </c>
      <c r="O36" s="54"/>
      <c r="P36" s="54"/>
    </row>
    <row r="37" spans="1:16" ht="12.75">
      <c r="A37" s="31" t="s">
        <v>239</v>
      </c>
      <c r="B37" s="18" t="s">
        <v>242</v>
      </c>
      <c r="C37" s="29"/>
      <c r="D37" s="54">
        <f t="shared" si="4"/>
        <v>5</v>
      </c>
      <c r="E37" s="54">
        <f t="shared" si="8"/>
        <v>5</v>
      </c>
      <c r="F37" s="54">
        <f>'[4]1.6.-2019 г.'!$F24</f>
        <v>5</v>
      </c>
      <c r="G37" s="54">
        <v>0</v>
      </c>
      <c r="H37" s="54">
        <f t="shared" si="7"/>
        <v>5</v>
      </c>
      <c r="I37" s="54"/>
      <c r="J37" s="54"/>
      <c r="K37" s="54"/>
      <c r="L37" s="54"/>
      <c r="M37" s="54"/>
      <c r="N37" s="54">
        <f t="shared" si="2"/>
        <v>0</v>
      </c>
      <c r="O37" s="54"/>
      <c r="P37" s="54"/>
    </row>
    <row r="38" spans="1:16" ht="12.75">
      <c r="A38" s="32" t="s">
        <v>240</v>
      </c>
      <c r="B38" s="18" t="s">
        <v>242</v>
      </c>
      <c r="C38" s="29"/>
      <c r="D38" s="54">
        <f t="shared" si="4"/>
        <v>10</v>
      </c>
      <c r="E38" s="54">
        <f t="shared" si="8"/>
        <v>10</v>
      </c>
      <c r="F38" s="54">
        <f>'[4]1.6.-2019 г.'!$F25</f>
        <v>10</v>
      </c>
      <c r="G38" s="54">
        <v>0</v>
      </c>
      <c r="H38" s="54">
        <f t="shared" si="7"/>
        <v>10</v>
      </c>
      <c r="I38" s="54"/>
      <c r="J38" s="54"/>
      <c r="K38" s="54"/>
      <c r="L38" s="54"/>
      <c r="M38" s="54"/>
      <c r="N38" s="54">
        <f t="shared" si="2"/>
        <v>0</v>
      </c>
      <c r="O38" s="54"/>
      <c r="P38" s="54"/>
    </row>
    <row r="39" spans="1:16" ht="57.75">
      <c r="A39" s="28" t="s">
        <v>243</v>
      </c>
      <c r="B39" s="18" t="s">
        <v>169</v>
      </c>
      <c r="C39" s="29">
        <v>140</v>
      </c>
      <c r="D39" s="54">
        <f>E39</f>
        <v>2175.1</v>
      </c>
      <c r="E39" s="54">
        <f t="shared" si="8"/>
        <v>2175.1</v>
      </c>
      <c r="F39" s="54">
        <f>'[4]1.6.-2019 г.'!$F$26</f>
        <v>2175.1</v>
      </c>
      <c r="G39" s="54">
        <v>0</v>
      </c>
      <c r="H39" s="54">
        <f t="shared" si="7"/>
        <v>2175.1</v>
      </c>
      <c r="I39" s="54">
        <v>0</v>
      </c>
      <c r="J39" s="54"/>
      <c r="K39" s="54"/>
      <c r="L39" s="54"/>
      <c r="M39" s="54"/>
      <c r="N39" s="54">
        <f t="shared" si="2"/>
        <v>0</v>
      </c>
      <c r="O39" s="54"/>
      <c r="P39" s="54"/>
    </row>
    <row r="40" spans="1:16" ht="12.75">
      <c r="A40" s="28" t="s">
        <v>244</v>
      </c>
      <c r="B40" s="18" t="s">
        <v>169</v>
      </c>
      <c r="C40" s="29">
        <v>150</v>
      </c>
      <c r="D40" s="54">
        <f>E40</f>
        <v>337</v>
      </c>
      <c r="E40" s="54">
        <f t="shared" si="8"/>
        <v>337</v>
      </c>
      <c r="F40" s="54">
        <f>'[4]1.6.-2019 г.'!$F$27</f>
        <v>320.38546</v>
      </c>
      <c r="G40" s="54">
        <v>0</v>
      </c>
      <c r="H40" s="54">
        <v>337</v>
      </c>
      <c r="I40" s="54">
        <v>0</v>
      </c>
      <c r="J40" s="54"/>
      <c r="K40" s="54"/>
      <c r="L40" s="54"/>
      <c r="M40" s="54"/>
      <c r="N40" s="54">
        <f t="shared" si="2"/>
        <v>0</v>
      </c>
      <c r="O40" s="54"/>
      <c r="P40" s="54"/>
    </row>
    <row r="41" spans="1:16" ht="16.5">
      <c r="A41" s="28" t="s">
        <v>245</v>
      </c>
      <c r="B41" s="18" t="s">
        <v>169</v>
      </c>
      <c r="C41" s="29">
        <v>160</v>
      </c>
      <c r="D41" s="54">
        <f>D42</f>
        <v>6728.57</v>
      </c>
      <c r="E41" s="54">
        <f>E42</f>
        <v>6728.57</v>
      </c>
      <c r="F41" s="54">
        <f aca="true" t="shared" si="9" ref="F41:P41">F42+F43</f>
        <v>6728.57</v>
      </c>
      <c r="G41" s="54">
        <v>0</v>
      </c>
      <c r="H41" s="54">
        <f aca="true" t="shared" si="10" ref="H41:H46">F41+G41</f>
        <v>6728.57</v>
      </c>
      <c r="I41" s="54">
        <f t="shared" si="9"/>
        <v>0</v>
      </c>
      <c r="J41" s="54">
        <f t="shared" si="9"/>
        <v>0</v>
      </c>
      <c r="K41" s="54">
        <f t="shared" si="9"/>
        <v>0</v>
      </c>
      <c r="L41" s="54">
        <f t="shared" si="9"/>
        <v>0</v>
      </c>
      <c r="M41" s="54">
        <f t="shared" si="9"/>
        <v>0</v>
      </c>
      <c r="N41" s="54">
        <f t="shared" si="2"/>
        <v>0</v>
      </c>
      <c r="O41" s="54">
        <f t="shared" si="9"/>
        <v>0</v>
      </c>
      <c r="P41" s="54">
        <f t="shared" si="9"/>
        <v>0</v>
      </c>
    </row>
    <row r="42" spans="1:16" ht="12.75">
      <c r="A42" s="33" t="s">
        <v>246</v>
      </c>
      <c r="B42" s="18" t="s">
        <v>169</v>
      </c>
      <c r="C42" s="29">
        <v>161</v>
      </c>
      <c r="D42" s="54">
        <f>E42</f>
        <v>6728.57</v>
      </c>
      <c r="E42" s="54">
        <f>H42+I42</f>
        <v>6728.57</v>
      </c>
      <c r="F42" s="54">
        <f>'[4]1.6.-2019 г.'!$F$29</f>
        <v>6728.57</v>
      </c>
      <c r="G42" s="54">
        <v>0</v>
      </c>
      <c r="H42" s="54">
        <f t="shared" si="10"/>
        <v>6728.57</v>
      </c>
      <c r="I42" s="54">
        <v>0</v>
      </c>
      <c r="J42" s="54"/>
      <c r="K42" s="54"/>
      <c r="L42" s="54"/>
      <c r="M42" s="54"/>
      <c r="N42" s="54">
        <f t="shared" si="2"/>
        <v>0</v>
      </c>
      <c r="O42" s="54"/>
      <c r="P42" s="54"/>
    </row>
    <row r="43" spans="1:16" ht="12.75">
      <c r="A43" s="33" t="s">
        <v>247</v>
      </c>
      <c r="B43" s="18" t="s">
        <v>169</v>
      </c>
      <c r="C43" s="29">
        <v>162</v>
      </c>
      <c r="D43" s="54"/>
      <c r="E43" s="54"/>
      <c r="F43" s="54"/>
      <c r="G43" s="54">
        <v>0</v>
      </c>
      <c r="H43" s="54">
        <f t="shared" si="10"/>
        <v>0</v>
      </c>
      <c r="I43" s="54"/>
      <c r="J43" s="54"/>
      <c r="K43" s="54"/>
      <c r="L43" s="54"/>
      <c r="M43" s="54"/>
      <c r="N43" s="54">
        <f t="shared" si="2"/>
        <v>0</v>
      </c>
      <c r="O43" s="54"/>
      <c r="P43" s="54"/>
    </row>
    <row r="44" spans="1:16" ht="16.5">
      <c r="A44" s="28" t="s">
        <v>248</v>
      </c>
      <c r="B44" s="18" t="s">
        <v>169</v>
      </c>
      <c r="C44" s="29">
        <v>170</v>
      </c>
      <c r="D44" s="54"/>
      <c r="E44" s="54"/>
      <c r="F44" s="54"/>
      <c r="G44" s="54">
        <v>0</v>
      </c>
      <c r="H44" s="54">
        <f t="shared" si="10"/>
        <v>0</v>
      </c>
      <c r="I44" s="54"/>
      <c r="J44" s="54"/>
      <c r="K44" s="54"/>
      <c r="L44" s="54"/>
      <c r="M44" s="54"/>
      <c r="N44" s="54">
        <f t="shared" si="2"/>
        <v>0</v>
      </c>
      <c r="O44" s="54"/>
      <c r="P44" s="54"/>
    </row>
    <row r="45" spans="1:16" ht="24.75">
      <c r="A45" s="28" t="s">
        <v>249</v>
      </c>
      <c r="B45" s="18" t="s">
        <v>169</v>
      </c>
      <c r="C45" s="29">
        <v>180</v>
      </c>
      <c r="D45" s="54"/>
      <c r="E45" s="54"/>
      <c r="F45" s="54"/>
      <c r="G45" s="54">
        <v>0</v>
      </c>
      <c r="H45" s="54">
        <f t="shared" si="10"/>
        <v>0</v>
      </c>
      <c r="I45" s="54"/>
      <c r="J45" s="54"/>
      <c r="K45" s="54"/>
      <c r="L45" s="54"/>
      <c r="M45" s="54"/>
      <c r="N45" s="54">
        <f t="shared" si="2"/>
        <v>0</v>
      </c>
      <c r="O45" s="54"/>
      <c r="P45" s="54"/>
    </row>
    <row r="46" spans="1:16" ht="12.75">
      <c r="A46" s="36" t="s">
        <v>187</v>
      </c>
      <c r="B46" s="34" t="s">
        <v>169</v>
      </c>
      <c r="C46" s="35">
        <v>190</v>
      </c>
      <c r="D46" s="54">
        <f>E46</f>
        <v>16451.65612</v>
      </c>
      <c r="E46" s="54">
        <f>H46+I46</f>
        <v>16451.65612</v>
      </c>
      <c r="F46" s="54">
        <f>'[4]1.6.-2019 г.'!$F$33</f>
        <v>16451.65612</v>
      </c>
      <c r="G46" s="54">
        <v>0</v>
      </c>
      <c r="H46" s="54">
        <f t="shared" si="10"/>
        <v>16451.65612</v>
      </c>
      <c r="I46" s="54">
        <v>0</v>
      </c>
      <c r="J46" s="54"/>
      <c r="K46" s="54"/>
      <c r="L46" s="54"/>
      <c r="M46" s="54"/>
      <c r="N46" s="54">
        <f t="shared" si="2"/>
        <v>0</v>
      </c>
      <c r="O46" s="54"/>
      <c r="P46" s="54"/>
    </row>
    <row r="47" spans="1:16" ht="12.75" hidden="1">
      <c r="A47" s="36" t="s">
        <v>263</v>
      </c>
      <c r="B47" s="34"/>
      <c r="C47" s="3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24.75">
      <c r="A48" s="21" t="s">
        <v>250</v>
      </c>
      <c r="B48" s="34" t="s">
        <v>169</v>
      </c>
      <c r="C48" s="29">
        <v>200</v>
      </c>
      <c r="D48" s="54">
        <f aca="true" t="shared" si="11" ref="D48:D54">E48</f>
        <v>0</v>
      </c>
      <c r="E48" s="54">
        <f aca="true" t="shared" si="12" ref="E48:E54">H48+I48</f>
        <v>0</v>
      </c>
      <c r="F48" s="54">
        <v>0</v>
      </c>
      <c r="G48" s="54">
        <v>0</v>
      </c>
      <c r="H48" s="54">
        <f aca="true" t="shared" si="13" ref="H48:H54">F48+G48</f>
        <v>0</v>
      </c>
      <c r="I48" s="54">
        <f aca="true" t="shared" si="14" ref="I48:P48">I49+I50+I51+I52+I53</f>
        <v>0</v>
      </c>
      <c r="J48" s="54">
        <f t="shared" si="14"/>
        <v>0</v>
      </c>
      <c r="K48" s="54">
        <f t="shared" si="14"/>
        <v>0</v>
      </c>
      <c r="L48" s="54">
        <f t="shared" si="14"/>
        <v>0</v>
      </c>
      <c r="M48" s="54">
        <f t="shared" si="14"/>
        <v>0</v>
      </c>
      <c r="N48" s="54">
        <f t="shared" si="2"/>
        <v>0</v>
      </c>
      <c r="O48" s="54">
        <f t="shared" si="14"/>
        <v>0</v>
      </c>
      <c r="P48" s="54">
        <f t="shared" si="14"/>
        <v>0</v>
      </c>
    </row>
    <row r="49" spans="1:16" ht="16.5">
      <c r="A49" s="28" t="s">
        <v>251</v>
      </c>
      <c r="B49" s="34" t="s">
        <v>169</v>
      </c>
      <c r="C49" s="29">
        <v>210</v>
      </c>
      <c r="D49" s="54">
        <f t="shared" si="11"/>
        <v>0</v>
      </c>
      <c r="E49" s="54">
        <f t="shared" si="12"/>
        <v>0</v>
      </c>
      <c r="F49" s="54">
        <v>0</v>
      </c>
      <c r="G49" s="54">
        <v>0</v>
      </c>
      <c r="H49" s="54">
        <f t="shared" si="13"/>
        <v>0</v>
      </c>
      <c r="I49" s="54"/>
      <c r="J49" s="54"/>
      <c r="K49" s="54"/>
      <c r="L49" s="54"/>
      <c r="M49" s="54"/>
      <c r="N49" s="54">
        <f t="shared" si="2"/>
        <v>0</v>
      </c>
      <c r="O49" s="54"/>
      <c r="P49" s="54"/>
    </row>
    <row r="50" spans="1:16" ht="12.75">
      <c r="A50" s="28" t="s">
        <v>252</v>
      </c>
      <c r="B50" s="18" t="s">
        <v>169</v>
      </c>
      <c r="C50" s="29">
        <v>220</v>
      </c>
      <c r="D50" s="54">
        <f t="shared" si="11"/>
        <v>0</v>
      </c>
      <c r="E50" s="54">
        <f t="shared" si="12"/>
        <v>0</v>
      </c>
      <c r="F50" s="54">
        <v>0</v>
      </c>
      <c r="G50" s="54">
        <v>0</v>
      </c>
      <c r="H50" s="54">
        <f t="shared" si="13"/>
        <v>0</v>
      </c>
      <c r="I50" s="54"/>
      <c r="J50" s="54"/>
      <c r="K50" s="54"/>
      <c r="L50" s="54"/>
      <c r="M50" s="54"/>
      <c r="N50" s="54">
        <f t="shared" si="2"/>
        <v>0</v>
      </c>
      <c r="O50" s="54"/>
      <c r="P50" s="54"/>
    </row>
    <row r="51" spans="1:16" ht="16.5">
      <c r="A51" s="28" t="s">
        <v>253</v>
      </c>
      <c r="B51" s="18" t="s">
        <v>169</v>
      </c>
      <c r="C51" s="29">
        <v>230</v>
      </c>
      <c r="D51" s="54">
        <f t="shared" si="11"/>
        <v>0</v>
      </c>
      <c r="E51" s="54">
        <f t="shared" si="12"/>
        <v>0</v>
      </c>
      <c r="F51" s="54">
        <v>0</v>
      </c>
      <c r="G51" s="54">
        <v>0</v>
      </c>
      <c r="H51" s="54">
        <f t="shared" si="13"/>
        <v>0</v>
      </c>
      <c r="I51" s="54"/>
      <c r="J51" s="54"/>
      <c r="K51" s="54"/>
      <c r="L51" s="54"/>
      <c r="M51" s="54"/>
      <c r="N51" s="54">
        <f t="shared" si="2"/>
        <v>0</v>
      </c>
      <c r="O51" s="54"/>
      <c r="P51" s="54"/>
    </row>
    <row r="52" spans="1:16" ht="12.75">
      <c r="A52" s="28" t="s">
        <v>254</v>
      </c>
      <c r="B52" s="18" t="s">
        <v>169</v>
      </c>
      <c r="C52" s="29">
        <v>240</v>
      </c>
      <c r="D52" s="54">
        <f t="shared" si="11"/>
        <v>0</v>
      </c>
      <c r="E52" s="54">
        <f t="shared" si="12"/>
        <v>0</v>
      </c>
      <c r="F52" s="54">
        <v>0</v>
      </c>
      <c r="G52" s="54">
        <v>0</v>
      </c>
      <c r="H52" s="54">
        <f t="shared" si="13"/>
        <v>0</v>
      </c>
      <c r="I52" s="54"/>
      <c r="J52" s="54"/>
      <c r="K52" s="54"/>
      <c r="L52" s="54"/>
      <c r="M52" s="54"/>
      <c r="N52" s="54">
        <f t="shared" si="2"/>
        <v>0</v>
      </c>
      <c r="O52" s="54"/>
      <c r="P52" s="54"/>
    </row>
    <row r="53" spans="1:16" ht="16.5">
      <c r="A53" s="28" t="s">
        <v>255</v>
      </c>
      <c r="B53" s="18" t="s">
        <v>169</v>
      </c>
      <c r="C53" s="29">
        <v>250</v>
      </c>
      <c r="D53" s="54">
        <f t="shared" si="11"/>
        <v>0</v>
      </c>
      <c r="E53" s="54">
        <f t="shared" si="12"/>
        <v>0</v>
      </c>
      <c r="F53" s="54">
        <v>0</v>
      </c>
      <c r="G53" s="54">
        <v>0</v>
      </c>
      <c r="H53" s="54">
        <f t="shared" si="13"/>
        <v>0</v>
      </c>
      <c r="I53" s="54"/>
      <c r="J53" s="54"/>
      <c r="K53" s="54"/>
      <c r="L53" s="54"/>
      <c r="M53" s="54"/>
      <c r="N53" s="54">
        <f t="shared" si="2"/>
        <v>0</v>
      </c>
      <c r="O53" s="54"/>
      <c r="P53" s="54"/>
    </row>
    <row r="54" spans="1:16" ht="25.5" customHeight="1">
      <c r="A54" s="21" t="s">
        <v>256</v>
      </c>
      <c r="B54" s="18" t="s">
        <v>169</v>
      </c>
      <c r="C54" s="29">
        <v>300</v>
      </c>
      <c r="D54" s="54">
        <f t="shared" si="11"/>
        <v>709.461</v>
      </c>
      <c r="E54" s="54">
        <f t="shared" si="12"/>
        <v>709.461</v>
      </c>
      <c r="F54" s="54">
        <f>'[4]1.6.-2019 г.'!$F$40</f>
        <v>709.461</v>
      </c>
      <c r="G54" s="54">
        <v>0</v>
      </c>
      <c r="H54" s="54">
        <f t="shared" si="13"/>
        <v>709.461</v>
      </c>
      <c r="I54" s="54">
        <v>0</v>
      </c>
      <c r="J54" s="54"/>
      <c r="K54" s="54"/>
      <c r="L54" s="54"/>
      <c r="M54" s="54"/>
      <c r="N54" s="54">
        <f t="shared" si="2"/>
        <v>0</v>
      </c>
      <c r="O54" s="54"/>
      <c r="P54" s="54"/>
    </row>
  </sheetData>
  <sheetProtection/>
  <mergeCells count="19">
    <mergeCell ref="B14:B15"/>
    <mergeCell ref="C14:C15"/>
    <mergeCell ref="D14:D15"/>
    <mergeCell ref="E14:E15"/>
    <mergeCell ref="L14:O14"/>
    <mergeCell ref="P14:P15"/>
    <mergeCell ref="K14:K15"/>
    <mergeCell ref="F14:I14"/>
    <mergeCell ref="J14:J15"/>
    <mergeCell ref="N9:P9"/>
    <mergeCell ref="N10:P10"/>
    <mergeCell ref="N11:P11"/>
    <mergeCell ref="A14:A15"/>
    <mergeCell ref="A1:P1"/>
    <mergeCell ref="A2:P2"/>
    <mergeCell ref="B3:P3"/>
    <mergeCell ref="B4:N4"/>
    <mergeCell ref="N7:P7"/>
    <mergeCell ref="N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2020-10-02T11:26:18Z</cp:lastPrinted>
  <dcterms:created xsi:type="dcterms:W3CDTF">2010-05-19T10:50:44Z</dcterms:created>
  <dcterms:modified xsi:type="dcterms:W3CDTF">2020-10-06T11:09:44Z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